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tabRatio="501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3" i="2"/>
  <c r="B22" i="2"/>
  <c r="C22" i="2"/>
  <c r="D22" i="2"/>
  <c r="B23" i="2"/>
  <c r="C23" i="2"/>
  <c r="D23" i="2"/>
  <c r="A22" i="2"/>
  <c r="A23" i="2"/>
  <c r="B4" i="2"/>
  <c r="C4" i="2"/>
  <c r="D4" i="2"/>
  <c r="B5" i="2"/>
  <c r="C5" i="2"/>
  <c r="D5" i="2"/>
  <c r="B6" i="2"/>
  <c r="C6" i="2"/>
  <c r="D6" i="2"/>
  <c r="B7" i="2"/>
  <c r="C7" i="2"/>
  <c r="D7" i="2"/>
  <c r="B8" i="2"/>
  <c r="C8" i="2"/>
  <c r="D8" i="2"/>
  <c r="B9" i="2"/>
  <c r="C9" i="2"/>
  <c r="D9" i="2"/>
  <c r="B10" i="2"/>
  <c r="C10" i="2"/>
  <c r="D1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D3" i="2"/>
  <c r="C3" i="2"/>
  <c r="B3" i="2"/>
  <c r="A5" i="2"/>
  <c r="A6" i="2"/>
  <c r="A7" i="2"/>
  <c r="A8" i="2"/>
  <c r="A9" i="2"/>
  <c r="A10" i="2"/>
  <c r="A11" i="2"/>
  <c r="A12" i="2"/>
  <c r="A13" i="2" s="1"/>
  <c r="A14" i="2" s="1"/>
  <c r="A15" i="2" s="1"/>
  <c r="A16" i="2" s="1"/>
  <c r="A17" i="2" s="1"/>
  <c r="A18" i="2" s="1"/>
  <c r="A19" i="2" s="1"/>
  <c r="A20" i="2" s="1"/>
  <c r="A21" i="2" s="1"/>
  <c r="A4" i="2"/>
  <c r="N8" i="1"/>
  <c r="B12" i="1"/>
  <c r="B13" i="1" s="1"/>
  <c r="B14" i="1" s="1"/>
  <c r="B15" i="1" s="1"/>
  <c r="B16" i="1" s="1"/>
  <c r="B17" i="1" s="1"/>
  <c r="B18" i="1" s="1"/>
  <c r="B19" i="1" s="1"/>
  <c r="B20" i="1" s="1"/>
  <c r="F11" i="1" a="1"/>
  <c r="F11" i="1"/>
  <c r="F12" i="1"/>
  <c r="F13" i="1"/>
  <c r="F14" i="1"/>
  <c r="F15" i="1"/>
  <c r="F16" i="1"/>
  <c r="F17" i="1"/>
  <c r="F18" i="1"/>
  <c r="F19" i="1"/>
  <c r="F20" i="1"/>
  <c r="E11" i="1" a="1"/>
  <c r="E11" i="1"/>
  <c r="E12" i="1"/>
  <c r="E13" i="1"/>
  <c r="E14" i="1"/>
  <c r="E15" i="1"/>
  <c r="E16" i="1"/>
  <c r="E17" i="1"/>
  <c r="E18" i="1"/>
  <c r="E19" i="1"/>
  <c r="E20" i="1"/>
  <c r="D11" i="1" a="1"/>
  <c r="D11" i="1"/>
  <c r="D12" i="1"/>
  <c r="D13" i="1"/>
  <c r="D14" i="1"/>
  <c r="D15" i="1"/>
  <c r="D16" i="1"/>
  <c r="D17" i="1"/>
  <c r="D18" i="1"/>
  <c r="D19" i="1"/>
  <c r="D20" i="1"/>
  <c r="C11" i="1" a="1"/>
  <c r="C11" i="1"/>
  <c r="C12" i="1"/>
  <c r="C13" i="1"/>
  <c r="C14" i="1"/>
  <c r="C15" i="1"/>
  <c r="C16" i="1"/>
  <c r="C17" i="1"/>
  <c r="C18" i="1"/>
  <c r="C19" i="1"/>
  <c r="C20" i="1"/>
  <c r="A12" i="1"/>
  <c r="A13" i="1" s="1"/>
  <c r="A14" i="1" s="1"/>
  <c r="A15" i="1" s="1"/>
  <c r="A16" i="1" s="1"/>
  <c r="A17" i="1" s="1"/>
  <c r="A18" i="1" s="1"/>
  <c r="A19" i="1" s="1"/>
  <c r="A20" i="1" s="1"/>
  <c r="P6" i="1"/>
  <c r="O6" i="1"/>
  <c r="O4" i="1"/>
  <c r="P4" i="1"/>
  <c r="O5" i="1"/>
  <c r="P5" i="1"/>
  <c r="P3" i="1"/>
  <c r="O3" i="1" l="1"/>
  <c r="R6" i="1"/>
  <c r="R4" i="1"/>
  <c r="R5" i="1"/>
  <c r="R3" i="1"/>
  <c r="Q6" i="1"/>
  <c r="Q4" i="1"/>
  <c r="Q5" i="1"/>
  <c r="Q3" i="1"/>
  <c r="N6" i="1"/>
  <c r="N4" i="1"/>
  <c r="N5" i="1"/>
  <c r="N3" i="1"/>
  <c r="M6" i="1"/>
  <c r="M4" i="1"/>
  <c r="M5" i="1"/>
  <c r="M3" i="1"/>
  <c r="L6" i="1"/>
  <c r="L5" i="1"/>
  <c r="L4" i="1"/>
  <c r="L3" i="1"/>
</calcChain>
</file>

<file path=xl/sharedStrings.xml><?xml version="1.0" encoding="utf-8"?>
<sst xmlns="http://schemas.openxmlformats.org/spreadsheetml/2006/main" count="34" uniqueCount="30">
  <si>
    <t>F1</t>
  </si>
  <si>
    <t>F2</t>
  </si>
  <si>
    <t>Population</t>
    <phoneticPr fontId="1" type="noConversion"/>
  </si>
  <si>
    <t>Inbred A</t>
    <phoneticPr fontId="1" type="noConversion"/>
  </si>
  <si>
    <t>Inbred B</t>
    <phoneticPr fontId="1" type="noConversion"/>
  </si>
  <si>
    <t>Height</t>
    <phoneticPr fontId="1" type="noConversion"/>
  </si>
  <si>
    <t>Size</t>
    <phoneticPr fontId="1" type="noConversion"/>
  </si>
  <si>
    <t>Mean</t>
    <phoneticPr fontId="1" type="noConversion"/>
  </si>
  <si>
    <t>Variance</t>
    <phoneticPr fontId="1" type="noConversion"/>
  </si>
  <si>
    <t>COUNT</t>
    <phoneticPr fontId="1" type="noConversion"/>
  </si>
  <si>
    <t>AVERAGE</t>
    <phoneticPr fontId="1" type="noConversion"/>
  </si>
  <si>
    <t>VAR</t>
    <phoneticPr fontId="1" type="noConversion"/>
  </si>
  <si>
    <t>Skew</t>
    <phoneticPr fontId="1" type="noConversion"/>
  </si>
  <si>
    <t>Kurtos</t>
    <phoneticPr fontId="1" type="noConversion"/>
  </si>
  <si>
    <t>SKEW</t>
    <phoneticPr fontId="1" type="noConversion"/>
  </si>
  <si>
    <t>KURT</t>
    <phoneticPr fontId="1" type="noConversion"/>
  </si>
  <si>
    <t>X</t>
    <phoneticPr fontId="1" type="noConversion"/>
  </si>
  <si>
    <t>MIN</t>
    <phoneticPr fontId="1" type="noConversion"/>
  </si>
  <si>
    <t>MAX</t>
    <phoneticPr fontId="1" type="noConversion"/>
  </si>
  <si>
    <t>Minimum</t>
    <phoneticPr fontId="1" type="noConversion"/>
  </si>
  <si>
    <t>Maximum</t>
    <phoneticPr fontId="1" type="noConversion"/>
  </si>
  <si>
    <t>FREQUENCY</t>
    <phoneticPr fontId="1" type="noConversion"/>
  </si>
  <si>
    <t>Mid-value</t>
    <phoneticPr fontId="1" type="noConversion"/>
  </si>
  <si>
    <t>Combined</t>
    <phoneticPr fontId="1" type="noConversion"/>
  </si>
  <si>
    <t>N(160, 27)</t>
    <phoneticPr fontId="1" type="noConversion"/>
  </si>
  <si>
    <t>N(149, 27)</t>
    <phoneticPr fontId="1" type="noConversion"/>
  </si>
  <si>
    <t>N(103, 27)</t>
    <phoneticPr fontId="1" type="noConversion"/>
  </si>
  <si>
    <t>X</t>
    <phoneticPr fontId="1" type="noConversion"/>
  </si>
  <si>
    <t>NORM.DIST</t>
    <phoneticPr fontId="1" type="noConversion"/>
  </si>
  <si>
    <t>Mixture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</si>
</sst>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Sheet1!$B$11:$B$20</c:f>
              <c:numCache>
                <c:formatCode>General</c:formatCode>
                <c:ptCount val="10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105</c:v>
                </c:pt>
                <c:pt idx="4">
                  <c:v>115</c:v>
                </c:pt>
                <c:pt idx="5">
                  <c:v>125</c:v>
                </c:pt>
                <c:pt idx="6">
                  <c:v>135</c:v>
                </c:pt>
                <c:pt idx="7">
                  <c:v>145</c:v>
                </c:pt>
                <c:pt idx="8">
                  <c:v>155</c:v>
                </c:pt>
                <c:pt idx="9">
                  <c:v>165</c:v>
                </c:pt>
              </c:numCache>
            </c:numRef>
          </c:cat>
          <c:val>
            <c:numRef>
              <c:f>Sheet1!$F$11:$F$20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5</c:v>
                </c:pt>
                <c:pt idx="8">
                  <c:v>10</c:v>
                </c:pt>
                <c:pt idx="9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2523776"/>
        <c:axId val="72525312"/>
      </c:barChart>
      <c:catAx>
        <c:axId val="7252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2525312"/>
        <c:crosses val="autoZero"/>
        <c:auto val="1"/>
        <c:lblAlgn val="ctr"/>
        <c:lblOffset val="100"/>
        <c:noMultiLvlLbl val="0"/>
      </c:catAx>
      <c:valAx>
        <c:axId val="72525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25237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Sheet2!$B$2</c:f>
              <c:strCache>
                <c:ptCount val="1"/>
                <c:pt idx="0">
                  <c:v>N(160,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Sheet2!$B$3:$B$23</c:f>
              <c:numCache>
                <c:formatCode>General</c:formatCode>
                <c:ptCount val="21"/>
                <c:pt idx="0">
                  <c:v>2.5899393124723425E-53</c:v>
                </c:pt>
                <c:pt idx="1">
                  <c:v>4.4281227591467797E-47</c:v>
                </c:pt>
                <c:pt idx="2">
                  <c:v>2.9993365247979547E-41</c:v>
                </c:pt>
                <c:pt idx="3">
                  <c:v>8.0483382442723265E-36</c:v>
                </c:pt>
                <c:pt idx="4">
                  <c:v>8.5558413622940784E-31</c:v>
                </c:pt>
                <c:pt idx="5">
                  <c:v>3.6032525840311764E-26</c:v>
                </c:pt>
                <c:pt idx="6">
                  <c:v>6.0117674090879248E-22</c:v>
                </c:pt>
                <c:pt idx="7">
                  <c:v>3.9736088328258716E-18</c:v>
                </c:pt>
                <c:pt idx="8">
                  <c:v>1.0405034744731806E-14</c:v>
                </c:pt>
                <c:pt idx="9">
                  <c:v>1.0793876305139539E-11</c:v>
                </c:pt>
                <c:pt idx="10">
                  <c:v>4.4359518012799738E-9</c:v>
                </c:pt>
                <c:pt idx="11">
                  <c:v>7.2222360753098963E-7</c:v>
                </c:pt>
                <c:pt idx="12">
                  <c:v>4.658348989938462E-5</c:v>
                </c:pt>
                <c:pt idx="13">
                  <c:v>1.1903312694928514E-3</c:v>
                </c:pt>
                <c:pt idx="14">
                  <c:v>1.2049780703886239E-2</c:v>
                </c:pt>
                <c:pt idx="15">
                  <c:v>4.8324339146513247E-2</c:v>
                </c:pt>
                <c:pt idx="16">
                  <c:v>7.6776477660296785E-2</c:v>
                </c:pt>
                <c:pt idx="17">
                  <c:v>4.8324339146513247E-2</c:v>
                </c:pt>
                <c:pt idx="18">
                  <c:v>1.2049780703886239E-2</c:v>
                </c:pt>
                <c:pt idx="19">
                  <c:v>1.1903312694928514E-3</c:v>
                </c:pt>
                <c:pt idx="20">
                  <c:v>4.658348989938462E-5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Sheet2!$C$2</c:f>
              <c:strCache>
                <c:ptCount val="1"/>
                <c:pt idx="0">
                  <c:v>N(149,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Sheet2!$C$3:$C$23</c:f>
              <c:numCache>
                <c:formatCode>General</c:formatCode>
                <c:ptCount val="21"/>
                <c:pt idx="0">
                  <c:v>3.9348788236154539E-40</c:v>
                </c:pt>
                <c:pt idx="1">
                  <c:v>8.7737949890135652E-35</c:v>
                </c:pt>
                <c:pt idx="2">
                  <c:v>7.7503101401743896E-30</c:v>
                </c:pt>
                <c:pt idx="3">
                  <c:v>2.7122277865570135E-25</c:v>
                </c:pt>
                <c:pt idx="4">
                  <c:v>3.7601807336441875E-21</c:v>
                </c:pt>
                <c:pt idx="5">
                  <c:v>2.0652220746622816E-17</c:v>
                </c:pt>
                <c:pt idx="6">
                  <c:v>4.4936606945980478E-14</c:v>
                </c:pt>
                <c:pt idx="7">
                  <c:v>3.8735509687409254E-11</c:v>
                </c:pt>
                <c:pt idx="8">
                  <c:v>1.3227986792456484E-8</c:v>
                </c:pt>
                <c:pt idx="9">
                  <c:v>1.7895906831823018E-6</c:v>
                </c:pt>
                <c:pt idx="10">
                  <c:v>9.5915577792160924E-5</c:v>
                </c:pt>
                <c:pt idx="11">
                  <c:v>2.0365733866798538E-3</c:v>
                </c:pt>
                <c:pt idx="12">
                  <c:v>1.7131147755974369E-2</c:v>
                </c:pt>
                <c:pt idx="13">
                  <c:v>5.7088461245584386E-2</c:v>
                </c:pt>
                <c:pt idx="14">
                  <c:v>7.5367774839221274E-2</c:v>
                </c:pt>
                <c:pt idx="15">
                  <c:v>3.9418357969819733E-2</c:v>
                </c:pt>
                <c:pt idx="16">
                  <c:v>8.167456773959348E-3</c:v>
                </c:pt>
                <c:pt idx="17">
                  <c:v>6.7042567805120578E-4</c:v>
                </c:pt>
                <c:pt idx="18">
                  <c:v>2.180167768999956E-5</c:v>
                </c:pt>
                <c:pt idx="19">
                  <c:v>2.8086955717709435E-7</c:v>
                </c:pt>
                <c:pt idx="20">
                  <c:v>1.4334907799038574E-9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Sheet2!$D$2</c:f>
              <c:strCache>
                <c:ptCount val="1"/>
                <c:pt idx="0">
                  <c:v>N(103,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Sheet2!$D$3:$D$23</c:f>
              <c:numCache>
                <c:formatCode>General</c:formatCode>
                <c:ptCount val="21"/>
                <c:pt idx="0">
                  <c:v>4.2731757897050721E-6</c:v>
                </c:pt>
                <c:pt idx="1">
                  <c:v>1.9030986111723684E-4</c:v>
                </c:pt>
                <c:pt idx="2">
                  <c:v>3.3577418619608703E-3</c:v>
                </c:pt>
                <c:pt idx="3">
                  <c:v>2.3469768064202999E-2</c:v>
                </c:pt>
                <c:pt idx="4">
                  <c:v>6.4989885240913717E-2</c:v>
                </c:pt>
                <c:pt idx="5">
                  <c:v>7.1294860259594431E-2</c:v>
                </c:pt>
                <c:pt idx="6">
                  <c:v>3.0984618544582225E-2</c:v>
                </c:pt>
                <c:pt idx="7">
                  <c:v>5.3346946405677439E-3</c:v>
                </c:pt>
                <c:pt idx="8">
                  <c:v>3.6387184807010756E-4</c:v>
                </c:pt>
                <c:pt idx="9">
                  <c:v>9.8324744696582682E-6</c:v>
                </c:pt>
                <c:pt idx="10">
                  <c:v>1.0525740966894853E-7</c:v>
                </c:pt>
                <c:pt idx="11">
                  <c:v>4.4639365031391015E-10</c:v>
                </c:pt>
                <c:pt idx="12">
                  <c:v>7.4999577775311822E-13</c:v>
                </c:pt>
                <c:pt idx="13">
                  <c:v>4.9920061100325052E-16</c:v>
                </c:pt>
                <c:pt idx="14">
                  <c:v>1.3163363604246199E-19</c:v>
                </c:pt>
                <c:pt idx="15">
                  <c:v>1.3750995088630025E-23</c:v>
                </c:pt>
                <c:pt idx="16">
                  <c:v>5.6908462957847811E-28</c:v>
                </c:pt>
                <c:pt idx="17">
                  <c:v>9.3302883252673841E-33</c:v>
                </c:pt>
                <c:pt idx="18">
                  <c:v>6.0602250595867915E-38</c:v>
                </c:pt>
                <c:pt idx="19">
                  <c:v>1.5594014044645414E-43</c:v>
                </c:pt>
                <c:pt idx="20">
                  <c:v>1.5896538596595788E-49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18528"/>
        <c:axId val="72920064"/>
      </c:lineChart>
      <c:catAx>
        <c:axId val="7291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2920064"/>
        <c:crosses val="autoZero"/>
        <c:auto val="1"/>
        <c:lblAlgn val="ctr"/>
        <c:lblOffset val="100"/>
        <c:noMultiLvlLbl val="0"/>
      </c:catAx>
      <c:valAx>
        <c:axId val="72920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2918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Sheet2!$E$2</c:f>
              <c:strCache>
                <c:ptCount val="1"/>
                <c:pt idx="0">
                  <c:v>Mixture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Sheet2!$E$3:$E$23</c:f>
              <c:numCache>
                <c:formatCode>General</c:formatCode>
                <c:ptCount val="21"/>
                <c:pt idx="0">
                  <c:v>1.068293947426268E-6</c:v>
                </c:pt>
                <c:pt idx="1">
                  <c:v>4.757746527930921E-5</c:v>
                </c:pt>
                <c:pt idx="2">
                  <c:v>8.3943546549021758E-4</c:v>
                </c:pt>
                <c:pt idx="3">
                  <c:v>5.8674420160507498E-3</c:v>
                </c:pt>
                <c:pt idx="4">
                  <c:v>1.6247471310228429E-2</c:v>
                </c:pt>
                <c:pt idx="5">
                  <c:v>1.7823715064898618E-2</c:v>
                </c:pt>
                <c:pt idx="6">
                  <c:v>7.7461546361680244E-3</c:v>
                </c:pt>
                <c:pt idx="7">
                  <c:v>1.3336736795096919E-3</c:v>
                </c:pt>
                <c:pt idx="8">
                  <c:v>9.0974576013524381E-5</c:v>
                </c:pt>
                <c:pt idx="9">
                  <c:v>3.3529166574747945E-6</c:v>
                </c:pt>
                <c:pt idx="10">
                  <c:v>4.7985212236448016E-5</c:v>
                </c:pt>
                <c:pt idx="11">
                  <c:v>1.0184673608402222E-3</c:v>
                </c:pt>
                <c:pt idx="12">
                  <c:v>8.5772197506495309E-3</c:v>
                </c:pt>
                <c:pt idx="13">
                  <c:v>2.884181344016553E-2</c:v>
                </c:pt>
                <c:pt idx="14">
                  <c:v>4.0696332595582196E-2</c:v>
                </c:pt>
                <c:pt idx="15">
                  <c:v>3.179026377153818E-2</c:v>
                </c:pt>
                <c:pt idx="16">
                  <c:v>2.3277847802053872E-2</c:v>
                </c:pt>
                <c:pt idx="17">
                  <c:v>1.2416297625653914E-2</c:v>
                </c:pt>
                <c:pt idx="18">
                  <c:v>3.0233460148165595E-3</c:v>
                </c:pt>
                <c:pt idx="19">
                  <c:v>2.977232521518014E-4</c:v>
                </c:pt>
                <c:pt idx="20">
                  <c:v>1.1646589220236108E-5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942720"/>
        <c:axId val="72944256"/>
      </c:lineChart>
      <c:catAx>
        <c:axId val="7294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2944256"/>
        <c:crosses val="autoZero"/>
        <c:auto val="1"/>
        <c:lblAlgn val="ctr"/>
        <c:lblOffset val="100"/>
        <c:noMultiLvlLbl val="0"/>
      </c:catAx>
      <c:valAx>
        <c:axId val="72944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2942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10</xdr:row>
      <xdr:rowOff>163830</xdr:rowOff>
    </xdr:from>
    <xdr:to>
      <xdr:col>14</xdr:col>
      <xdr:colOff>304800</xdr:colOff>
      <xdr:row>25</xdr:row>
      <xdr:rowOff>163830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13</xdr:col>
      <xdr:colOff>304800</xdr:colOff>
      <xdr:row>17</xdr:row>
      <xdr:rowOff>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18</xdr:row>
      <xdr:rowOff>0</xdr:rowOff>
    </xdr:from>
    <xdr:to>
      <xdr:col>13</xdr:col>
      <xdr:colOff>304800</xdr:colOff>
      <xdr:row>33</xdr:row>
      <xdr:rowOff>0</xdr:rowOff>
    </xdr:to>
    <xdr:graphicFrame macro="">
      <xdr:nvGraphicFramePr>
        <xdr:cNvPr id="4" name="图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D22" sqref="D22"/>
    </sheetView>
  </sheetViews>
  <sheetFormatPr defaultRowHeight="14.4" x14ac:dyDescent="0.25"/>
  <sheetData>
    <row r="1" spans="1:18" x14ac:dyDescent="0.25">
      <c r="L1" s="1" t="s">
        <v>9</v>
      </c>
      <c r="M1" s="1" t="s">
        <v>10</v>
      </c>
      <c r="N1" s="1" t="s">
        <v>11</v>
      </c>
      <c r="O1" s="1" t="s">
        <v>17</v>
      </c>
      <c r="P1" s="1" t="s">
        <v>18</v>
      </c>
      <c r="Q1" s="1" t="s">
        <v>14</v>
      </c>
      <c r="R1" s="1" t="s">
        <v>15</v>
      </c>
    </row>
    <row r="2" spans="1:18" x14ac:dyDescent="0.25">
      <c r="A2" t="s">
        <v>2</v>
      </c>
      <c r="B2" t="s">
        <v>5</v>
      </c>
      <c r="L2" t="s">
        <v>6</v>
      </c>
      <c r="M2" t="s">
        <v>7</v>
      </c>
      <c r="N2" t="s">
        <v>8</v>
      </c>
      <c r="O2" t="s">
        <v>19</v>
      </c>
      <c r="P2" t="s">
        <v>20</v>
      </c>
      <c r="Q2" t="s">
        <v>12</v>
      </c>
      <c r="R2" t="s">
        <v>13</v>
      </c>
    </row>
    <row r="3" spans="1:18" x14ac:dyDescent="0.25">
      <c r="A3" t="s">
        <v>3</v>
      </c>
      <c r="B3">
        <v>155</v>
      </c>
      <c r="C3">
        <v>161</v>
      </c>
      <c r="D3">
        <v>150</v>
      </c>
      <c r="E3">
        <v>164</v>
      </c>
      <c r="F3">
        <v>165</v>
      </c>
      <c r="G3">
        <v>161</v>
      </c>
      <c r="H3">
        <v>160</v>
      </c>
      <c r="I3">
        <v>158</v>
      </c>
      <c r="J3">
        <v>166</v>
      </c>
      <c r="K3">
        <v>164</v>
      </c>
      <c r="L3">
        <f>COUNT(B3:K3)</f>
        <v>10</v>
      </c>
      <c r="M3">
        <f>AVERAGE(B3:K3)</f>
        <v>160.4</v>
      </c>
      <c r="N3">
        <f>VAR(B3:K3)</f>
        <v>24.711111111111105</v>
      </c>
      <c r="O3">
        <f>MIN(B3:K3)</f>
        <v>150</v>
      </c>
      <c r="P3">
        <f>MAX(B3:K3)</f>
        <v>166</v>
      </c>
      <c r="Q3">
        <f>SKEW(B3:K3)</f>
        <v>-1.0509639811629616</v>
      </c>
      <c r="R3">
        <f>KURT(B3:K3)</f>
        <v>0.78948782135648976</v>
      </c>
    </row>
    <row r="4" spans="1:18" x14ac:dyDescent="0.25">
      <c r="A4" t="s">
        <v>4</v>
      </c>
      <c r="B4">
        <v>97</v>
      </c>
      <c r="C4">
        <v>109</v>
      </c>
      <c r="D4">
        <v>92</v>
      </c>
      <c r="E4">
        <v>103</v>
      </c>
      <c r="F4">
        <v>109</v>
      </c>
      <c r="G4">
        <v>104</v>
      </c>
      <c r="H4">
        <v>98</v>
      </c>
      <c r="I4">
        <v>106</v>
      </c>
      <c r="J4">
        <v>102</v>
      </c>
      <c r="K4">
        <v>110</v>
      </c>
      <c r="L4">
        <f t="shared" ref="L4" si="0">COUNT(B4:K4)</f>
        <v>10</v>
      </c>
      <c r="M4">
        <f t="shared" ref="M4:M5" si="1">AVERAGE(B4:K4)</f>
        <v>103</v>
      </c>
      <c r="N4">
        <f t="shared" ref="N4:N5" si="2">VAR(B4:K4)</f>
        <v>34.888888888888886</v>
      </c>
      <c r="O4">
        <f t="shared" ref="O4:O5" si="3">MIN(B4:K4)</f>
        <v>92</v>
      </c>
      <c r="P4">
        <f t="shared" ref="P4:P5" si="4">MAX(B4:K4)</f>
        <v>110</v>
      </c>
      <c r="Q4">
        <f>SKEW(B4:K4)</f>
        <v>-0.58634881020537133</v>
      </c>
      <c r="R4">
        <f>KURT(B4:K4)</f>
        <v>-0.45952458227803872</v>
      </c>
    </row>
    <row r="5" spans="1:18" x14ac:dyDescent="0.25">
      <c r="A5" t="s">
        <v>0</v>
      </c>
      <c r="B5">
        <v>156</v>
      </c>
      <c r="C5">
        <v>148</v>
      </c>
      <c r="D5">
        <v>140</v>
      </c>
      <c r="E5">
        <v>150</v>
      </c>
      <c r="F5">
        <v>148</v>
      </c>
      <c r="G5">
        <v>147</v>
      </c>
      <c r="H5">
        <v>146</v>
      </c>
      <c r="I5">
        <v>155</v>
      </c>
      <c r="J5">
        <v>148</v>
      </c>
      <c r="K5">
        <v>150</v>
      </c>
      <c r="L5">
        <f>COUNT(B5:K5)</f>
        <v>10</v>
      </c>
      <c r="M5">
        <f t="shared" si="1"/>
        <v>148.80000000000001</v>
      </c>
      <c r="N5">
        <f t="shared" si="2"/>
        <v>20.399999999999995</v>
      </c>
      <c r="O5">
        <f t="shared" si="3"/>
        <v>140</v>
      </c>
      <c r="P5">
        <f t="shared" si="4"/>
        <v>156</v>
      </c>
      <c r="Q5">
        <f>SKEW(B5:K5)</f>
        <v>-0.14434654384416742</v>
      </c>
      <c r="R5">
        <f>KURT(B5:K5)</f>
        <v>1.0306933230808717</v>
      </c>
    </row>
    <row r="6" spans="1:18" x14ac:dyDescent="0.25">
      <c r="A6" t="s">
        <v>1</v>
      </c>
      <c r="B6">
        <v>89</v>
      </c>
      <c r="C6">
        <v>157</v>
      </c>
      <c r="D6">
        <v>149</v>
      </c>
      <c r="E6">
        <v>169</v>
      </c>
      <c r="F6">
        <v>123</v>
      </c>
      <c r="G6">
        <v>158</v>
      </c>
      <c r="H6">
        <v>151</v>
      </c>
      <c r="I6">
        <v>83</v>
      </c>
      <c r="J6">
        <v>167</v>
      </c>
      <c r="K6">
        <v>154</v>
      </c>
      <c r="L6">
        <f>COUNT(B6:K8)</f>
        <v>30</v>
      </c>
      <c r="M6">
        <f>AVERAGE(B6:K8)</f>
        <v>139.73333333333332</v>
      </c>
      <c r="N6">
        <f>VAR(B6:K8)</f>
        <v>692.13333333333435</v>
      </c>
      <c r="O6">
        <f>MIN(B6:K8)</f>
        <v>80</v>
      </c>
      <c r="P6">
        <f>MAX(B6:K8)</f>
        <v>169</v>
      </c>
      <c r="Q6">
        <f>SKEW(B6:K8)</f>
        <v>-1.053327310962747</v>
      </c>
      <c r="R6">
        <f>KURT(B6:K8)</f>
        <v>2.9852016139483073E-2</v>
      </c>
    </row>
    <row r="7" spans="1:18" x14ac:dyDescent="0.25">
      <c r="B7">
        <v>152</v>
      </c>
      <c r="C7">
        <v>167</v>
      </c>
      <c r="D7">
        <v>116</v>
      </c>
      <c r="E7">
        <v>146</v>
      </c>
      <c r="F7">
        <v>97</v>
      </c>
      <c r="G7">
        <v>147</v>
      </c>
      <c r="H7">
        <v>162</v>
      </c>
      <c r="I7">
        <v>159</v>
      </c>
      <c r="J7">
        <v>111</v>
      </c>
      <c r="K7">
        <v>143</v>
      </c>
    </row>
    <row r="8" spans="1:18" x14ac:dyDescent="0.25">
      <c r="B8">
        <v>144</v>
      </c>
      <c r="C8">
        <v>124</v>
      </c>
      <c r="D8">
        <v>137</v>
      </c>
      <c r="E8">
        <v>156</v>
      </c>
      <c r="F8">
        <v>80</v>
      </c>
      <c r="G8">
        <v>169</v>
      </c>
      <c r="H8">
        <v>157</v>
      </c>
      <c r="I8">
        <v>152</v>
      </c>
      <c r="J8">
        <v>157</v>
      </c>
      <c r="K8">
        <v>116</v>
      </c>
      <c r="M8" t="s">
        <v>23</v>
      </c>
      <c r="N8">
        <f>(N3*9+N4*9+N5*9)/27</f>
        <v>26.666666666666668</v>
      </c>
    </row>
    <row r="9" spans="1:18" x14ac:dyDescent="0.25">
      <c r="C9" s="1" t="s">
        <v>21</v>
      </c>
    </row>
    <row r="10" spans="1:18" x14ac:dyDescent="0.25">
      <c r="A10" t="s">
        <v>16</v>
      </c>
      <c r="B10" t="s">
        <v>22</v>
      </c>
      <c r="C10" t="s">
        <v>3</v>
      </c>
      <c r="D10" t="s">
        <v>4</v>
      </c>
      <c r="E10" t="s">
        <v>0</v>
      </c>
      <c r="F10" t="s">
        <v>1</v>
      </c>
    </row>
    <row r="11" spans="1:18" x14ac:dyDescent="0.25">
      <c r="A11">
        <v>80</v>
      </c>
      <c r="B11">
        <v>75</v>
      </c>
      <c r="C11">
        <f t="array" ref="C11:C20">FREQUENCY(B3:K3,A11:A20)</f>
        <v>0</v>
      </c>
      <c r="D11">
        <f t="array" ref="D11:D20">FREQUENCY(B4:K4,A11:A20)</f>
        <v>0</v>
      </c>
      <c r="E11">
        <f t="array" ref="E11:E20">FREQUENCY(B5:K5,A11:A20)</f>
        <v>0</v>
      </c>
      <c r="F11">
        <f t="array" ref="F11:F20">FREQUENCY(B6:K8,A11:A20)</f>
        <v>1</v>
      </c>
    </row>
    <row r="12" spans="1:18" x14ac:dyDescent="0.25">
      <c r="A12">
        <f>A11+10</f>
        <v>90</v>
      </c>
      <c r="B12">
        <f>B11+10</f>
        <v>85</v>
      </c>
      <c r="C12">
        <v>0</v>
      </c>
      <c r="D12">
        <v>0</v>
      </c>
      <c r="E12">
        <v>0</v>
      </c>
      <c r="F12">
        <v>2</v>
      </c>
    </row>
    <row r="13" spans="1:18" x14ac:dyDescent="0.25">
      <c r="A13">
        <f t="shared" ref="A13:A20" si="5">A12+10</f>
        <v>100</v>
      </c>
      <c r="B13">
        <f t="shared" ref="B13:B20" si="6">B12+10</f>
        <v>95</v>
      </c>
      <c r="C13">
        <v>0</v>
      </c>
      <c r="D13">
        <v>3</v>
      </c>
      <c r="E13">
        <v>0</v>
      </c>
      <c r="F13">
        <v>1</v>
      </c>
    </row>
    <row r="14" spans="1:18" x14ac:dyDescent="0.25">
      <c r="A14">
        <f t="shared" si="5"/>
        <v>110</v>
      </c>
      <c r="B14">
        <f t="shared" si="6"/>
        <v>105</v>
      </c>
      <c r="C14">
        <v>0</v>
      </c>
      <c r="D14">
        <v>7</v>
      </c>
      <c r="E14">
        <v>0</v>
      </c>
      <c r="F14">
        <v>0</v>
      </c>
    </row>
    <row r="15" spans="1:18" x14ac:dyDescent="0.25">
      <c r="A15">
        <f t="shared" si="5"/>
        <v>120</v>
      </c>
      <c r="B15">
        <f t="shared" si="6"/>
        <v>115</v>
      </c>
      <c r="C15">
        <v>0</v>
      </c>
      <c r="D15">
        <v>0</v>
      </c>
      <c r="E15">
        <v>0</v>
      </c>
      <c r="F15">
        <v>3</v>
      </c>
    </row>
    <row r="16" spans="1:18" x14ac:dyDescent="0.25">
      <c r="A16">
        <f t="shared" si="5"/>
        <v>130</v>
      </c>
      <c r="B16">
        <f t="shared" si="6"/>
        <v>125</v>
      </c>
      <c r="C16">
        <v>0</v>
      </c>
      <c r="D16">
        <v>0</v>
      </c>
      <c r="E16">
        <v>0</v>
      </c>
      <c r="F16">
        <v>2</v>
      </c>
    </row>
    <row r="17" spans="1:6" x14ac:dyDescent="0.25">
      <c r="A17">
        <f t="shared" si="5"/>
        <v>140</v>
      </c>
      <c r="B17">
        <f t="shared" si="6"/>
        <v>135</v>
      </c>
      <c r="C17">
        <v>0</v>
      </c>
      <c r="D17">
        <v>0</v>
      </c>
      <c r="E17">
        <v>1</v>
      </c>
      <c r="F17">
        <v>1</v>
      </c>
    </row>
    <row r="18" spans="1:6" x14ac:dyDescent="0.25">
      <c r="A18">
        <f t="shared" si="5"/>
        <v>150</v>
      </c>
      <c r="B18">
        <f t="shared" si="6"/>
        <v>145</v>
      </c>
      <c r="C18">
        <v>1</v>
      </c>
      <c r="D18">
        <v>0</v>
      </c>
      <c r="E18">
        <v>7</v>
      </c>
      <c r="F18">
        <v>5</v>
      </c>
    </row>
    <row r="19" spans="1:6" x14ac:dyDescent="0.25">
      <c r="A19">
        <f t="shared" si="5"/>
        <v>160</v>
      </c>
      <c r="B19">
        <f t="shared" si="6"/>
        <v>155</v>
      </c>
      <c r="C19">
        <v>3</v>
      </c>
      <c r="D19">
        <v>0</v>
      </c>
      <c r="E19">
        <v>2</v>
      </c>
      <c r="F19">
        <v>10</v>
      </c>
    </row>
    <row r="20" spans="1:6" x14ac:dyDescent="0.25">
      <c r="A20">
        <f t="shared" si="5"/>
        <v>170</v>
      </c>
      <c r="B20">
        <f t="shared" si="6"/>
        <v>165</v>
      </c>
      <c r="C20">
        <v>6</v>
      </c>
      <c r="D20">
        <v>0</v>
      </c>
      <c r="E20">
        <v>0</v>
      </c>
      <c r="F20">
        <v>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D25" sqref="D25"/>
    </sheetView>
  </sheetViews>
  <sheetFormatPr defaultRowHeight="14.4" x14ac:dyDescent="0.25"/>
  <cols>
    <col min="2" max="5" width="12.77734375" bestFit="1" customWidth="1"/>
    <col min="6" max="6" width="12.77734375" customWidth="1"/>
  </cols>
  <sheetData>
    <row r="1" spans="1:5" x14ac:dyDescent="0.25">
      <c r="B1" t="s">
        <v>28</v>
      </c>
    </row>
    <row r="2" spans="1:5" x14ac:dyDescent="0.25">
      <c r="A2" t="s">
        <v>27</v>
      </c>
      <c r="B2" t="s">
        <v>24</v>
      </c>
      <c r="C2" t="s">
        <v>25</v>
      </c>
      <c r="D2" t="s">
        <v>26</v>
      </c>
      <c r="E2" t="s">
        <v>29</v>
      </c>
    </row>
    <row r="3" spans="1:5" x14ac:dyDescent="0.25">
      <c r="A3">
        <v>80</v>
      </c>
      <c r="B3">
        <f>_xlfn.NORM.DIST(A3,160,SQRT(27),FALSE)</f>
        <v>2.5899393124723425E-53</v>
      </c>
      <c r="C3">
        <f>_xlfn.NORM.DIST(A3,149,SQRT(27),FALSE)</f>
        <v>3.9348788236154539E-40</v>
      </c>
      <c r="D3">
        <f>_xlfn.NORM.DIST(A3,103,SQRT(27),FALSE)</f>
        <v>4.2731757897050721E-6</v>
      </c>
      <c r="E3">
        <f>B3/4+C3/2+D3/4</f>
        <v>1.068293947426268E-6</v>
      </c>
    </row>
    <row r="4" spans="1:5" x14ac:dyDescent="0.25">
      <c r="A4">
        <f>A3+5</f>
        <v>85</v>
      </c>
      <c r="B4">
        <f t="shared" ref="B4:B23" si="0">_xlfn.NORM.DIST(A4,160,SQRT(27),FALSE)</f>
        <v>4.4281227591467797E-47</v>
      </c>
      <c r="C4">
        <f t="shared" ref="C4:C21" si="1">_xlfn.NORM.DIST(A4,149,SQRT(27),FALSE)</f>
        <v>8.7737949890135652E-35</v>
      </c>
      <c r="D4">
        <f t="shared" ref="D4:D21" si="2">_xlfn.NORM.DIST(A4,103,SQRT(27),FALSE)</f>
        <v>1.9030986111723684E-4</v>
      </c>
      <c r="E4">
        <f t="shared" ref="E4:E23" si="3">B4/4+C4/2+D4/4</f>
        <v>4.757746527930921E-5</v>
      </c>
    </row>
    <row r="5" spans="1:5" x14ac:dyDescent="0.25">
      <c r="A5">
        <f t="shared" ref="A5:A23" si="4">A4+5</f>
        <v>90</v>
      </c>
      <c r="B5">
        <f t="shared" si="0"/>
        <v>2.9993365247979547E-41</v>
      </c>
      <c r="C5">
        <f t="shared" si="1"/>
        <v>7.7503101401743896E-30</v>
      </c>
      <c r="D5">
        <f t="shared" si="2"/>
        <v>3.3577418619608703E-3</v>
      </c>
      <c r="E5">
        <f t="shared" si="3"/>
        <v>8.3943546549021758E-4</v>
      </c>
    </row>
    <row r="6" spans="1:5" x14ac:dyDescent="0.25">
      <c r="A6">
        <f t="shared" si="4"/>
        <v>95</v>
      </c>
      <c r="B6">
        <f t="shared" si="0"/>
        <v>8.0483382442723265E-36</v>
      </c>
      <c r="C6">
        <f t="shared" si="1"/>
        <v>2.7122277865570135E-25</v>
      </c>
      <c r="D6">
        <f t="shared" si="2"/>
        <v>2.3469768064202999E-2</v>
      </c>
      <c r="E6">
        <f t="shared" si="3"/>
        <v>5.8674420160507498E-3</v>
      </c>
    </row>
    <row r="7" spans="1:5" x14ac:dyDescent="0.25">
      <c r="A7">
        <f t="shared" si="4"/>
        <v>100</v>
      </c>
      <c r="B7">
        <f t="shared" si="0"/>
        <v>8.5558413622940784E-31</v>
      </c>
      <c r="C7">
        <f t="shared" si="1"/>
        <v>3.7601807336441875E-21</v>
      </c>
      <c r="D7">
        <f t="shared" si="2"/>
        <v>6.4989885240913717E-2</v>
      </c>
      <c r="E7">
        <f t="shared" si="3"/>
        <v>1.6247471310228429E-2</v>
      </c>
    </row>
    <row r="8" spans="1:5" x14ac:dyDescent="0.25">
      <c r="A8">
        <f t="shared" si="4"/>
        <v>105</v>
      </c>
      <c r="B8">
        <f t="shared" si="0"/>
        <v>3.6032525840311764E-26</v>
      </c>
      <c r="C8">
        <f t="shared" si="1"/>
        <v>2.0652220746622816E-17</v>
      </c>
      <c r="D8">
        <f t="shared" si="2"/>
        <v>7.1294860259594431E-2</v>
      </c>
      <c r="E8">
        <f t="shared" si="3"/>
        <v>1.7823715064898618E-2</v>
      </c>
    </row>
    <row r="9" spans="1:5" x14ac:dyDescent="0.25">
      <c r="A9">
        <f t="shared" si="4"/>
        <v>110</v>
      </c>
      <c r="B9">
        <f t="shared" si="0"/>
        <v>6.0117674090879248E-22</v>
      </c>
      <c r="C9">
        <f t="shared" si="1"/>
        <v>4.4936606945980478E-14</v>
      </c>
      <c r="D9">
        <f t="shared" si="2"/>
        <v>3.0984618544582225E-2</v>
      </c>
      <c r="E9">
        <f t="shared" si="3"/>
        <v>7.7461546361680244E-3</v>
      </c>
    </row>
    <row r="10" spans="1:5" x14ac:dyDescent="0.25">
      <c r="A10">
        <f t="shared" si="4"/>
        <v>115</v>
      </c>
      <c r="B10">
        <f t="shared" si="0"/>
        <v>3.9736088328258716E-18</v>
      </c>
      <c r="C10">
        <f t="shared" si="1"/>
        <v>3.8735509687409254E-11</v>
      </c>
      <c r="D10">
        <f t="shared" si="2"/>
        <v>5.3346946405677439E-3</v>
      </c>
      <c r="E10">
        <f t="shared" si="3"/>
        <v>1.3336736795096919E-3</v>
      </c>
    </row>
    <row r="11" spans="1:5" x14ac:dyDescent="0.25">
      <c r="A11">
        <f t="shared" si="4"/>
        <v>120</v>
      </c>
      <c r="B11">
        <f t="shared" si="0"/>
        <v>1.0405034744731806E-14</v>
      </c>
      <c r="C11">
        <f t="shared" si="1"/>
        <v>1.3227986792456484E-8</v>
      </c>
      <c r="D11">
        <f t="shared" si="2"/>
        <v>3.6387184807010756E-4</v>
      </c>
      <c r="E11">
        <f t="shared" si="3"/>
        <v>9.0974576013524381E-5</v>
      </c>
    </row>
    <row r="12" spans="1:5" x14ac:dyDescent="0.25">
      <c r="A12">
        <f t="shared" si="4"/>
        <v>125</v>
      </c>
      <c r="B12">
        <f t="shared" si="0"/>
        <v>1.0793876305139539E-11</v>
      </c>
      <c r="C12">
        <f t="shared" si="1"/>
        <v>1.7895906831823018E-6</v>
      </c>
      <c r="D12">
        <f t="shared" si="2"/>
        <v>9.8324744696582682E-6</v>
      </c>
      <c r="E12">
        <f t="shared" si="3"/>
        <v>3.3529166574747945E-6</v>
      </c>
    </row>
    <row r="13" spans="1:5" x14ac:dyDescent="0.25">
      <c r="A13">
        <f t="shared" si="4"/>
        <v>130</v>
      </c>
      <c r="B13">
        <f t="shared" si="0"/>
        <v>4.4359518012799738E-9</v>
      </c>
      <c r="C13">
        <f t="shared" si="1"/>
        <v>9.5915577792160924E-5</v>
      </c>
      <c r="D13">
        <f t="shared" si="2"/>
        <v>1.0525740966894853E-7</v>
      </c>
      <c r="E13">
        <f t="shared" si="3"/>
        <v>4.7985212236448016E-5</v>
      </c>
    </row>
    <row r="14" spans="1:5" x14ac:dyDescent="0.25">
      <c r="A14">
        <f t="shared" si="4"/>
        <v>135</v>
      </c>
      <c r="B14">
        <f t="shared" si="0"/>
        <v>7.2222360753098963E-7</v>
      </c>
      <c r="C14">
        <f t="shared" si="1"/>
        <v>2.0365733866798538E-3</v>
      </c>
      <c r="D14">
        <f t="shared" si="2"/>
        <v>4.4639365031391015E-10</v>
      </c>
      <c r="E14">
        <f t="shared" si="3"/>
        <v>1.0184673608402222E-3</v>
      </c>
    </row>
    <row r="15" spans="1:5" x14ac:dyDescent="0.25">
      <c r="A15">
        <f t="shared" si="4"/>
        <v>140</v>
      </c>
      <c r="B15">
        <f t="shared" si="0"/>
        <v>4.658348989938462E-5</v>
      </c>
      <c r="C15">
        <f t="shared" si="1"/>
        <v>1.7131147755974369E-2</v>
      </c>
      <c r="D15">
        <f t="shared" si="2"/>
        <v>7.4999577775311822E-13</v>
      </c>
      <c r="E15">
        <f t="shared" si="3"/>
        <v>8.5772197506495309E-3</v>
      </c>
    </row>
    <row r="16" spans="1:5" x14ac:dyDescent="0.25">
      <c r="A16">
        <f t="shared" si="4"/>
        <v>145</v>
      </c>
      <c r="B16">
        <f t="shared" si="0"/>
        <v>1.1903312694928514E-3</v>
      </c>
      <c r="C16">
        <f t="shared" si="1"/>
        <v>5.7088461245584386E-2</v>
      </c>
      <c r="D16">
        <f t="shared" si="2"/>
        <v>4.9920061100325052E-16</v>
      </c>
      <c r="E16">
        <f t="shared" si="3"/>
        <v>2.884181344016553E-2</v>
      </c>
    </row>
    <row r="17" spans="1:5" x14ac:dyDescent="0.25">
      <c r="A17">
        <f t="shared" si="4"/>
        <v>150</v>
      </c>
      <c r="B17">
        <f t="shared" si="0"/>
        <v>1.2049780703886239E-2</v>
      </c>
      <c r="C17">
        <f t="shared" si="1"/>
        <v>7.5367774839221274E-2</v>
      </c>
      <c r="D17">
        <f t="shared" si="2"/>
        <v>1.3163363604246199E-19</v>
      </c>
      <c r="E17">
        <f t="shared" si="3"/>
        <v>4.0696332595582196E-2</v>
      </c>
    </row>
    <row r="18" spans="1:5" x14ac:dyDescent="0.25">
      <c r="A18">
        <f t="shared" si="4"/>
        <v>155</v>
      </c>
      <c r="B18">
        <f t="shared" si="0"/>
        <v>4.8324339146513247E-2</v>
      </c>
      <c r="C18">
        <f t="shared" si="1"/>
        <v>3.9418357969819733E-2</v>
      </c>
      <c r="D18">
        <f t="shared" si="2"/>
        <v>1.3750995088630025E-23</v>
      </c>
      <c r="E18">
        <f t="shared" si="3"/>
        <v>3.179026377153818E-2</v>
      </c>
    </row>
    <row r="19" spans="1:5" x14ac:dyDescent="0.25">
      <c r="A19">
        <f t="shared" si="4"/>
        <v>160</v>
      </c>
      <c r="B19">
        <f t="shared" si="0"/>
        <v>7.6776477660296785E-2</v>
      </c>
      <c r="C19">
        <f t="shared" si="1"/>
        <v>8.167456773959348E-3</v>
      </c>
      <c r="D19">
        <f t="shared" si="2"/>
        <v>5.6908462957847811E-28</v>
      </c>
      <c r="E19">
        <f t="shared" si="3"/>
        <v>2.3277847802053872E-2</v>
      </c>
    </row>
    <row r="20" spans="1:5" x14ac:dyDescent="0.25">
      <c r="A20">
        <f t="shared" si="4"/>
        <v>165</v>
      </c>
      <c r="B20">
        <f t="shared" si="0"/>
        <v>4.8324339146513247E-2</v>
      </c>
      <c r="C20">
        <f t="shared" si="1"/>
        <v>6.7042567805120578E-4</v>
      </c>
      <c r="D20">
        <f t="shared" si="2"/>
        <v>9.3302883252673841E-33</v>
      </c>
      <c r="E20">
        <f t="shared" si="3"/>
        <v>1.2416297625653914E-2</v>
      </c>
    </row>
    <row r="21" spans="1:5" x14ac:dyDescent="0.25">
      <c r="A21">
        <f t="shared" si="4"/>
        <v>170</v>
      </c>
      <c r="B21">
        <f t="shared" si="0"/>
        <v>1.2049780703886239E-2</v>
      </c>
      <c r="C21">
        <f t="shared" si="1"/>
        <v>2.180167768999956E-5</v>
      </c>
      <c r="D21">
        <f t="shared" si="2"/>
        <v>6.0602250595867915E-38</v>
      </c>
      <c r="E21">
        <f t="shared" si="3"/>
        <v>3.0233460148165595E-3</v>
      </c>
    </row>
    <row r="22" spans="1:5" x14ac:dyDescent="0.25">
      <c r="A22">
        <f t="shared" si="4"/>
        <v>175</v>
      </c>
      <c r="B22">
        <f t="shared" si="0"/>
        <v>1.1903312694928514E-3</v>
      </c>
      <c r="C22">
        <f t="shared" ref="C22:C23" si="5">_xlfn.NORM.DIST(A22,149,SQRT(27),FALSE)</f>
        <v>2.8086955717709435E-7</v>
      </c>
      <c r="D22">
        <f t="shared" ref="D22:D23" si="6">_xlfn.NORM.DIST(A22,103,SQRT(27),FALSE)</f>
        <v>1.5594014044645414E-43</v>
      </c>
      <c r="E22">
        <f t="shared" si="3"/>
        <v>2.977232521518014E-4</v>
      </c>
    </row>
    <row r="23" spans="1:5" x14ac:dyDescent="0.25">
      <c r="A23">
        <f t="shared" si="4"/>
        <v>180</v>
      </c>
      <c r="B23">
        <f t="shared" si="0"/>
        <v>4.658348989938462E-5</v>
      </c>
      <c r="C23">
        <f t="shared" si="5"/>
        <v>1.4334907799038574E-9</v>
      </c>
      <c r="D23">
        <f t="shared" si="6"/>
        <v>1.5896538596595788E-49</v>
      </c>
      <c r="E23">
        <f t="shared" si="3"/>
        <v>1.1646589220236108E-5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2013-09-17T03:25:30Z</dcterms:modified>
</cp:coreProperties>
</file>