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8" windowWidth="14808" windowHeight="7956" tabRatio="942" activeTab="8"/>
  </bookViews>
  <sheets>
    <sheet name="公式" sheetId="7" r:id="rId1"/>
    <sheet name="行列平均" sheetId="10" r:id="rId2"/>
    <sheet name="$的使用" sheetId="9" r:id="rId3"/>
    <sheet name="矩阵加减" sheetId="2" r:id="rId4"/>
    <sheet name="矩阵乘法" sheetId="4" r:id="rId5"/>
    <sheet name="矩阵转置" sheetId="5" r:id="rId6"/>
    <sheet name="矩阵求逆" sheetId="6" r:id="rId7"/>
    <sheet name="最小二乘估计" sheetId="3" r:id="rId8"/>
    <sheet name="LINEST" sheetId="8" r:id="rId9"/>
    <sheet name="描述统计量" sheetId="11" r:id="rId10"/>
    <sheet name="数据分析" sheetId="12" r:id="rId11"/>
  </sheets>
  <calcPr calcId="145621"/>
</workbook>
</file>

<file path=xl/calcChain.xml><?xml version="1.0" encoding="utf-8"?>
<calcChain xmlns="http://schemas.openxmlformats.org/spreadsheetml/2006/main">
  <c r="E15" i="11" l="1" a="1"/>
  <c r="E20" i="11" s="1"/>
  <c r="G10" i="11"/>
  <c r="E10" i="11"/>
  <c r="G9" i="11"/>
  <c r="E9" i="11"/>
  <c r="G8" i="11"/>
  <c r="E8" i="11"/>
  <c r="G7" i="11"/>
  <c r="E7" i="11"/>
  <c r="G6" i="11"/>
  <c r="E6" i="11"/>
  <c r="G5" i="11"/>
  <c r="E5" i="11"/>
  <c r="G4" i="11"/>
  <c r="E4" i="11"/>
  <c r="G3" i="11"/>
  <c r="E3" i="11"/>
  <c r="G2" i="11"/>
  <c r="E2" i="11"/>
  <c r="E15" i="11" l="1"/>
  <c r="E16" i="11"/>
  <c r="E17" i="11"/>
  <c r="E18" i="11"/>
  <c r="E19" i="11"/>
  <c r="D19" i="8" l="1" a="1"/>
  <c r="D19" i="8" s="1"/>
  <c r="D15" i="6"/>
  <c r="C15" i="6"/>
  <c r="B15" i="6"/>
  <c r="A15" i="6"/>
  <c r="E14" i="6"/>
  <c r="D14" i="6"/>
  <c r="C14" i="6"/>
  <c r="A14" i="6"/>
  <c r="E13" i="6"/>
  <c r="D13" i="6"/>
  <c r="C13" i="6"/>
  <c r="B13" i="6"/>
  <c r="A13" i="6"/>
  <c r="E12" i="6"/>
  <c r="C12" i="6"/>
  <c r="B12" i="6"/>
  <c r="A12" i="6"/>
  <c r="E11" i="6"/>
  <c r="D11" i="6"/>
  <c r="C11" i="6"/>
  <c r="B11" i="6"/>
  <c r="A11" i="6" a="1"/>
  <c r="E15" i="6" s="1"/>
  <c r="A11" i="6"/>
  <c r="B2" i="7"/>
  <c r="C2" i="7"/>
  <c r="D2" i="7"/>
  <c r="B3" i="7"/>
  <c r="C3" i="7"/>
  <c r="D3" i="7"/>
  <c r="B4" i="7"/>
  <c r="C4" i="7"/>
  <c r="D4" i="7"/>
  <c r="B5" i="7"/>
  <c r="C5" i="7"/>
  <c r="D5" i="7"/>
  <c r="B6" i="7"/>
  <c r="C6" i="7"/>
  <c r="D6" i="7"/>
  <c r="B7" i="7"/>
  <c r="C7" i="7"/>
  <c r="D7" i="7"/>
  <c r="B8" i="7"/>
  <c r="C8" i="7"/>
  <c r="D8" i="7"/>
  <c r="B9" i="7"/>
  <c r="C9" i="7"/>
  <c r="D9" i="7"/>
  <c r="B10" i="7"/>
  <c r="C10" i="7"/>
  <c r="D10" i="7"/>
  <c r="B11" i="7"/>
  <c r="C11" i="7"/>
  <c r="D11" i="7"/>
  <c r="F18" i="2"/>
  <c r="F23" i="8" l="1"/>
  <c r="E21" i="8"/>
  <c r="D21" i="8"/>
  <c r="E23" i="8"/>
  <c r="F20" i="8"/>
  <c r="D23" i="8"/>
  <c r="E20" i="8"/>
  <c r="F22" i="8"/>
  <c r="D20" i="8"/>
  <c r="E22" i="8"/>
  <c r="F19" i="8"/>
  <c r="D22" i="8"/>
  <c r="E19" i="8"/>
  <c r="F21" i="8"/>
  <c r="D12" i="6"/>
  <c r="B14" i="6"/>
  <c r="E2" i="10"/>
  <c r="E3" i="10"/>
  <c r="E4" i="10"/>
  <c r="E5" i="10"/>
  <c r="E6" i="10"/>
  <c r="E7" i="10"/>
  <c r="E8" i="10"/>
  <c r="E9" i="10"/>
  <c r="E10" i="10"/>
  <c r="E11" i="10"/>
  <c r="E12" i="10"/>
  <c r="D12" i="10"/>
  <c r="C12" i="10"/>
  <c r="B12" i="10"/>
  <c r="B15" i="9"/>
  <c r="D24" i="9"/>
  <c r="C24" i="9"/>
  <c r="B24" i="9"/>
  <c r="D23" i="9"/>
  <c r="C23" i="9"/>
  <c r="B23" i="9"/>
  <c r="D22" i="9"/>
  <c r="C22" i="9"/>
  <c r="B22" i="9"/>
  <c r="D21" i="9"/>
  <c r="C21" i="9"/>
  <c r="B21" i="9"/>
  <c r="D20" i="9"/>
  <c r="C20" i="9"/>
  <c r="B20" i="9"/>
  <c r="D19" i="9"/>
  <c r="C19" i="9"/>
  <c r="B19" i="9"/>
  <c r="D18" i="9"/>
  <c r="C18" i="9"/>
  <c r="B18" i="9"/>
  <c r="D17" i="9"/>
  <c r="C17" i="9"/>
  <c r="B17" i="9"/>
  <c r="D16" i="9"/>
  <c r="C16" i="9"/>
  <c r="B16" i="9"/>
  <c r="D15" i="9"/>
  <c r="C15" i="9"/>
  <c r="B13" i="9"/>
  <c r="F2" i="9"/>
  <c r="E2" i="9"/>
  <c r="C13" i="9"/>
  <c r="D13" i="9"/>
  <c r="F3" i="9"/>
  <c r="F4" i="9"/>
  <c r="F5" i="9"/>
  <c r="F6" i="9"/>
  <c r="F7" i="9"/>
  <c r="F8" i="9"/>
  <c r="F9" i="9"/>
  <c r="F10" i="9"/>
  <c r="F11" i="9"/>
  <c r="E12" i="9"/>
  <c r="D12" i="9"/>
  <c r="B12" i="9"/>
  <c r="E3" i="9"/>
  <c r="E4" i="9"/>
  <c r="E5" i="9"/>
  <c r="E6" i="9"/>
  <c r="E7" i="9"/>
  <c r="E8" i="9"/>
  <c r="E9" i="9"/>
  <c r="E10" i="9"/>
  <c r="E11" i="9"/>
  <c r="C12" i="9"/>
  <c r="B20" i="3" l="1" a="1"/>
  <c r="B20" i="3"/>
  <c r="B21" i="3"/>
  <c r="B22" i="3"/>
  <c r="A7" i="5" a="1"/>
  <c r="A7" i="5"/>
  <c r="B7" i="5"/>
  <c r="C7" i="5"/>
  <c r="A8" i="5"/>
  <c r="B8" i="5"/>
  <c r="C8" i="5"/>
  <c r="A9" i="5"/>
  <c r="B9" i="5"/>
  <c r="C9" i="5"/>
  <c r="A10" i="5"/>
  <c r="B10" i="5"/>
  <c r="C10" i="5"/>
  <c r="A13" i="4" a="1"/>
  <c r="B14" i="4" s="1"/>
  <c r="A13" i="4"/>
  <c r="B13" i="4"/>
  <c r="C13" i="4"/>
  <c r="D13" i="4"/>
  <c r="E13" i="4"/>
  <c r="A14" i="4"/>
  <c r="C14" i="4"/>
  <c r="D14" i="4"/>
  <c r="E14" i="4"/>
  <c r="A15" i="4"/>
  <c r="B15" i="4"/>
  <c r="C15" i="4"/>
  <c r="D15" i="4"/>
  <c r="A16" i="4"/>
  <c r="B16" i="4"/>
  <c r="C16" i="4"/>
  <c r="D16" i="4"/>
  <c r="E16" i="4"/>
  <c r="A10" i="3" a="1"/>
  <c r="E10" i="3" s="1"/>
  <c r="E15" i="4" l="1"/>
  <c r="F11" i="3"/>
  <c r="E11" i="3"/>
  <c r="F12" i="3"/>
  <c r="A11" i="3"/>
  <c r="D10" i="3"/>
  <c r="C10" i="3"/>
  <c r="D11" i="3"/>
  <c r="B10" i="3"/>
  <c r="E12" i="3"/>
  <c r="C11" i="3"/>
  <c r="A10" i="3"/>
  <c r="D12" i="3"/>
  <c r="B11" i="3"/>
  <c r="C12" i="3"/>
  <c r="B12" i="3"/>
  <c r="F10" i="3"/>
  <c r="A12" i="3"/>
  <c r="G10" i="3" l="1" a="1"/>
  <c r="A15" i="3" a="1"/>
  <c r="C16" i="3" l="1"/>
  <c r="B15" i="3"/>
  <c r="C15" i="3"/>
  <c r="A16" i="3"/>
  <c r="B16" i="3"/>
  <c r="B17" i="3"/>
  <c r="C17" i="3"/>
  <c r="A15" i="3"/>
  <c r="E15" i="3" s="1" a="1"/>
  <c r="A17" i="3"/>
  <c r="G10" i="3"/>
  <c r="G11" i="3"/>
  <c r="G12" i="3"/>
  <c r="E15" i="3" l="1"/>
  <c r="F15" i="3"/>
  <c r="G17" i="3"/>
  <c r="F17" i="3"/>
  <c r="E17" i="3"/>
  <c r="G16" i="3"/>
  <c r="F16" i="3"/>
  <c r="E16" i="3"/>
  <c r="G15" i="3"/>
  <c r="E8" i="6" l="1"/>
  <c r="E8" i="2" a="1"/>
  <c r="E8" i="2"/>
  <c r="F8" i="2"/>
  <c r="G8" i="2"/>
  <c r="E9" i="2"/>
  <c r="F9" i="2"/>
  <c r="G9" i="2"/>
  <c r="E10" i="2"/>
  <c r="F10" i="2"/>
  <c r="G10" i="2"/>
  <c r="E11" i="2"/>
  <c r="F11" i="2"/>
  <c r="G11" i="2"/>
  <c r="E2" i="2" a="1"/>
  <c r="F2" i="2" s="1"/>
  <c r="G4" i="2" l="1"/>
  <c r="E2" i="2"/>
  <c r="F4" i="2"/>
  <c r="E4" i="2"/>
  <c r="G3" i="2"/>
  <c r="F3" i="2"/>
  <c r="G5" i="2"/>
  <c r="E3" i="2"/>
  <c r="F5" i="2"/>
  <c r="G2" i="2"/>
  <c r="E5" i="2"/>
</calcChain>
</file>

<file path=xl/sharedStrings.xml><?xml version="1.0" encoding="utf-8"?>
<sst xmlns="http://schemas.openxmlformats.org/spreadsheetml/2006/main" count="170" uniqueCount="125">
  <si>
    <r>
      <t>4</t>
    </r>
    <r>
      <rPr>
        <sz val="11"/>
        <color theme="1"/>
        <rFont val="宋体"/>
        <family val="3"/>
        <charset val="134"/>
      </rPr>
      <t>×</t>
    </r>
    <r>
      <rPr>
        <sz val="11"/>
        <color theme="1"/>
        <rFont val="宋体"/>
        <family val="2"/>
      </rPr>
      <t>3</t>
    </r>
    <r>
      <rPr>
        <sz val="11"/>
        <color theme="1"/>
        <rFont val="宋体"/>
        <family val="2"/>
        <scheme val="minor"/>
      </rPr>
      <t>矩阵</t>
    </r>
    <r>
      <rPr>
        <b/>
        <sz val="11"/>
        <color theme="1"/>
        <rFont val="宋体"/>
        <family val="3"/>
        <charset val="134"/>
        <scheme val="minor"/>
      </rPr>
      <t>A</t>
    </r>
    <r>
      <rPr>
        <sz val="11"/>
        <color theme="1"/>
        <rFont val="宋体"/>
        <family val="3"/>
        <charset val="134"/>
        <scheme val="minor"/>
      </rPr>
      <t>（A2:C5）</t>
    </r>
    <phoneticPr fontId="1" type="noConversion"/>
  </si>
  <si>
    <r>
      <t>4</t>
    </r>
    <r>
      <rPr>
        <sz val="11"/>
        <color theme="1"/>
        <rFont val="宋体"/>
        <family val="3"/>
        <charset val="134"/>
      </rPr>
      <t>×</t>
    </r>
    <r>
      <rPr>
        <sz val="11"/>
        <color theme="1"/>
        <rFont val="宋体"/>
        <family val="2"/>
      </rPr>
      <t>3</t>
    </r>
    <r>
      <rPr>
        <sz val="11"/>
        <color theme="1"/>
        <rFont val="宋体"/>
        <family val="2"/>
        <scheme val="minor"/>
      </rPr>
      <t>矩阵</t>
    </r>
    <r>
      <rPr>
        <b/>
        <sz val="11"/>
        <color theme="1"/>
        <rFont val="宋体"/>
        <family val="2"/>
        <scheme val="minor"/>
      </rPr>
      <t>B</t>
    </r>
    <r>
      <rPr>
        <sz val="11"/>
        <color theme="1"/>
        <rFont val="宋体"/>
        <family val="3"/>
        <charset val="134"/>
        <scheme val="minor"/>
      </rPr>
      <t>（</t>
    </r>
    <r>
      <rPr>
        <sz val="11"/>
        <color theme="1"/>
        <rFont val="宋体"/>
        <family val="2"/>
        <scheme val="minor"/>
      </rPr>
      <t>A8</t>
    </r>
    <r>
      <rPr>
        <sz val="11"/>
        <color theme="1"/>
        <rFont val="宋体"/>
        <family val="3"/>
        <charset val="134"/>
        <scheme val="minor"/>
      </rPr>
      <t>:C11）</t>
    </r>
    <phoneticPr fontId="1" type="noConversion"/>
  </si>
  <si>
    <r>
      <t>3</t>
    </r>
    <r>
      <rPr>
        <sz val="11"/>
        <color theme="1"/>
        <rFont val="宋体"/>
        <family val="3"/>
        <charset val="134"/>
      </rPr>
      <t>×</t>
    </r>
    <r>
      <rPr>
        <sz val="11"/>
        <color theme="1"/>
        <rFont val="宋体"/>
        <family val="2"/>
      </rPr>
      <t>5</t>
    </r>
    <r>
      <rPr>
        <sz val="11"/>
        <color theme="1"/>
        <rFont val="宋体"/>
        <family val="2"/>
        <scheme val="minor"/>
      </rPr>
      <t>矩阵</t>
    </r>
    <r>
      <rPr>
        <b/>
        <sz val="11"/>
        <color theme="1"/>
        <rFont val="宋体"/>
        <family val="2"/>
        <scheme val="minor"/>
      </rPr>
      <t>B</t>
    </r>
    <r>
      <rPr>
        <sz val="11"/>
        <color theme="1"/>
        <rFont val="宋体"/>
        <family val="3"/>
        <charset val="134"/>
        <scheme val="minor"/>
      </rPr>
      <t>（</t>
    </r>
    <r>
      <rPr>
        <sz val="11"/>
        <color theme="1"/>
        <rFont val="宋体"/>
        <family val="2"/>
        <scheme val="minor"/>
      </rPr>
      <t>A8</t>
    </r>
    <r>
      <rPr>
        <sz val="11"/>
        <color theme="1"/>
        <rFont val="宋体"/>
        <family val="3"/>
        <charset val="134"/>
        <scheme val="minor"/>
      </rPr>
      <t>:C11）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</si>
  <si>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AB</t>
    </r>
    <r>
      <rPr>
        <sz val="11"/>
        <color theme="1"/>
        <rFont val="宋体"/>
        <family val="3"/>
        <charset val="134"/>
        <scheme val="minor"/>
      </rPr>
      <t>是一个4</t>
    </r>
    <r>
      <rPr>
        <sz val="11"/>
        <color theme="1"/>
        <rFont val="宋体"/>
        <family val="3"/>
        <charset val="134"/>
      </rPr>
      <t>×5矩阵（A13:E16）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</si>
  <si>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A</t>
    </r>
    <r>
      <rPr>
        <sz val="11"/>
        <color theme="1"/>
        <rFont val="宋体"/>
        <family val="2"/>
        <scheme val="minor"/>
      </rPr>
      <t>+</t>
    </r>
    <r>
      <rPr>
        <b/>
        <sz val="11"/>
        <color theme="1"/>
        <rFont val="宋体"/>
        <family val="3"/>
        <charset val="134"/>
        <scheme val="minor"/>
      </rPr>
      <t>B</t>
    </r>
    <r>
      <rPr>
        <sz val="11"/>
        <color theme="1"/>
        <rFont val="宋体"/>
        <family val="3"/>
        <charset val="134"/>
        <scheme val="minor"/>
      </rPr>
      <t>是4</t>
    </r>
    <r>
      <rPr>
        <sz val="11"/>
        <color theme="1"/>
        <rFont val="宋体"/>
        <family val="3"/>
        <charset val="134"/>
      </rPr>
      <t>×3矩阵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</si>
  <si>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A</t>
    </r>
    <r>
      <rPr>
        <sz val="11"/>
        <color theme="1"/>
        <rFont val="宋体"/>
        <family val="3"/>
        <charset val="134"/>
        <scheme val="minor"/>
      </rPr>
      <t>-</t>
    </r>
    <r>
      <rPr>
        <b/>
        <sz val="11"/>
        <color theme="1"/>
        <rFont val="宋体"/>
        <family val="3"/>
        <charset val="134"/>
        <scheme val="minor"/>
      </rPr>
      <t>B</t>
    </r>
    <r>
      <rPr>
        <sz val="11"/>
        <color theme="1"/>
        <rFont val="宋体"/>
        <family val="3"/>
        <charset val="134"/>
        <scheme val="minor"/>
      </rPr>
      <t>是4</t>
    </r>
    <r>
      <rPr>
        <sz val="11"/>
        <color theme="1"/>
        <rFont val="宋体"/>
        <family val="3"/>
        <charset val="134"/>
      </rPr>
      <t>×3矩阵</t>
    </r>
    <phoneticPr fontId="1" type="noConversion"/>
  </si>
  <si>
    <r>
      <t>3</t>
    </r>
    <r>
      <rPr>
        <sz val="11"/>
        <color theme="1"/>
        <rFont val="宋体"/>
        <family val="3"/>
        <charset val="134"/>
      </rPr>
      <t>×</t>
    </r>
    <r>
      <rPr>
        <sz val="11"/>
        <color theme="1"/>
        <rFont val="宋体"/>
        <family val="2"/>
      </rPr>
      <t>4</t>
    </r>
    <r>
      <rPr>
        <sz val="11"/>
        <color theme="1"/>
        <rFont val="宋体"/>
        <family val="2"/>
        <scheme val="minor"/>
      </rPr>
      <t>矩阵</t>
    </r>
    <r>
      <rPr>
        <b/>
        <sz val="11"/>
        <color theme="1"/>
        <rFont val="宋体"/>
        <family val="3"/>
        <charset val="134"/>
        <scheme val="minor"/>
      </rPr>
      <t>A</t>
    </r>
    <r>
      <rPr>
        <sz val="11"/>
        <color theme="1"/>
        <rFont val="宋体"/>
        <family val="3"/>
        <charset val="134"/>
        <scheme val="minor"/>
      </rPr>
      <t>（A2:D4）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</si>
  <si>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A</t>
    </r>
    <r>
      <rPr>
        <sz val="11"/>
        <color theme="1"/>
        <rFont val="宋体"/>
        <family val="3"/>
        <charset val="134"/>
        <scheme val="minor"/>
      </rPr>
      <t>的转置是一个4×3矩阵（A7:C10）</t>
    </r>
    <phoneticPr fontId="1" type="noConversion"/>
  </si>
  <si>
    <r>
      <t>5</t>
    </r>
    <r>
      <rPr>
        <sz val="11"/>
        <color theme="1"/>
        <rFont val="宋体"/>
        <family val="3"/>
        <charset val="134"/>
      </rPr>
      <t>×</t>
    </r>
    <r>
      <rPr>
        <sz val="11"/>
        <color theme="1"/>
        <rFont val="宋体"/>
        <family val="2"/>
      </rPr>
      <t>5</t>
    </r>
    <r>
      <rPr>
        <sz val="11"/>
        <color theme="1"/>
        <rFont val="宋体"/>
        <family val="2"/>
        <scheme val="minor"/>
      </rPr>
      <t>矩阵</t>
    </r>
    <r>
      <rPr>
        <b/>
        <sz val="11"/>
        <color theme="1"/>
        <rFont val="宋体"/>
        <family val="3"/>
        <charset val="134"/>
        <scheme val="minor"/>
      </rPr>
      <t>A</t>
    </r>
    <r>
      <rPr>
        <sz val="11"/>
        <color theme="1"/>
        <rFont val="宋体"/>
        <family val="3"/>
        <charset val="134"/>
        <scheme val="minor"/>
      </rPr>
      <t>（A2:E6）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</si>
  <si>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A</t>
    </r>
    <r>
      <rPr>
        <sz val="11"/>
        <color theme="1"/>
        <rFont val="宋体"/>
        <family val="3"/>
        <charset val="134"/>
        <scheme val="minor"/>
      </rPr>
      <t>的逆是一个5×5矩阵（A11:E15）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</si>
  <si>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A</t>
    </r>
    <r>
      <rPr>
        <sz val="11"/>
        <color theme="1"/>
        <rFont val="宋体"/>
        <family val="2"/>
        <scheme val="minor"/>
      </rPr>
      <t>的行列式</t>
    </r>
    <r>
      <rPr>
        <sz val="11"/>
        <color theme="1"/>
        <rFont val="宋体"/>
        <family val="3"/>
        <charset val="134"/>
        <scheme val="minor"/>
      </rPr>
      <t>|A|=MDETERM(A2:E5)</t>
    </r>
    <phoneticPr fontId="1" type="noConversion"/>
  </si>
  <si>
    <t>b0</t>
    <phoneticPr fontId="1" type="noConversion"/>
  </si>
  <si>
    <t>b1</t>
    <phoneticPr fontId="1" type="noConversion"/>
  </si>
  <si>
    <t>b2</t>
    <phoneticPr fontId="1" type="noConversion"/>
  </si>
  <si>
    <t>y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</si>
  <si>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X</t>
    </r>
    <r>
      <rPr>
        <sz val="11"/>
        <color theme="1"/>
        <rFont val="宋体"/>
        <family val="3"/>
        <charset val="134"/>
        <scheme val="minor"/>
      </rPr>
      <t>（B2:D7）是一个6</t>
    </r>
    <r>
      <rPr>
        <sz val="11"/>
        <color theme="1"/>
        <rFont val="宋体"/>
        <family val="3"/>
        <charset val="134"/>
      </rPr>
      <t>×3矩阵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</si>
  <si>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y</t>
    </r>
    <r>
      <rPr>
        <sz val="11"/>
        <color theme="1"/>
        <rFont val="宋体"/>
        <family val="3"/>
        <charset val="134"/>
        <scheme val="minor"/>
      </rPr>
      <t>（A2:A7）是一个6</t>
    </r>
    <r>
      <rPr>
        <sz val="11"/>
        <color theme="1"/>
        <rFont val="宋体"/>
        <family val="3"/>
        <charset val="134"/>
      </rPr>
      <t>×1矩阵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</si>
  <si>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y</t>
    </r>
    <r>
      <rPr>
        <sz val="11"/>
        <color theme="1"/>
        <rFont val="宋体"/>
        <family val="2"/>
        <scheme val="minor"/>
      </rPr>
      <t>=</t>
    </r>
    <r>
      <rPr>
        <b/>
        <sz val="11"/>
        <color theme="1"/>
        <rFont val="宋体"/>
        <family val="3"/>
        <charset val="134"/>
        <scheme val="minor"/>
      </rPr>
      <t>Xb</t>
    </r>
    <r>
      <rPr>
        <sz val="11"/>
        <color theme="1"/>
        <rFont val="宋体"/>
        <family val="2"/>
        <scheme val="minor"/>
      </rPr>
      <t>+</t>
    </r>
    <r>
      <rPr>
        <b/>
        <sz val="11"/>
        <color theme="1"/>
        <rFont val="宋体"/>
        <family val="3"/>
        <charset val="134"/>
        <scheme val="minor"/>
      </rPr>
      <t>e</t>
    </r>
    <phoneticPr fontId="1" type="noConversion"/>
  </si>
  <si>
    <r>
      <t>回归系数的最小二乘估计是</t>
    </r>
    <r>
      <rPr>
        <b/>
        <sz val="11"/>
        <color theme="1"/>
        <rFont val="宋体"/>
        <family val="3"/>
        <charset val="134"/>
        <scheme val="minor"/>
      </rPr>
      <t>b</t>
    </r>
    <r>
      <rPr>
        <sz val="11"/>
        <color theme="1"/>
        <rFont val="宋体"/>
        <family val="2"/>
        <scheme val="minor"/>
      </rPr>
      <t>=(</t>
    </r>
    <r>
      <rPr>
        <b/>
        <sz val="11"/>
        <color theme="1"/>
        <rFont val="宋体"/>
        <family val="3"/>
        <charset val="134"/>
        <scheme val="minor"/>
      </rPr>
      <t>X</t>
    </r>
    <r>
      <rPr>
        <vertAlign val="superscript"/>
        <sz val="11"/>
        <color theme="1"/>
        <rFont val="宋体"/>
        <family val="3"/>
        <charset val="134"/>
        <scheme val="minor"/>
      </rPr>
      <t>T</t>
    </r>
    <r>
      <rPr>
        <b/>
        <sz val="11"/>
        <color theme="1"/>
        <rFont val="宋体"/>
        <family val="3"/>
        <charset val="134"/>
        <scheme val="minor"/>
      </rPr>
      <t>X</t>
    </r>
    <r>
      <rPr>
        <sz val="11"/>
        <color theme="1"/>
        <rFont val="宋体"/>
        <family val="2"/>
        <scheme val="minor"/>
      </rPr>
      <t>)</t>
    </r>
    <r>
      <rPr>
        <vertAlign val="superscript"/>
        <sz val="11"/>
        <color theme="1"/>
        <rFont val="宋体"/>
        <family val="3"/>
        <charset val="134"/>
        <scheme val="minor"/>
      </rPr>
      <t>-1</t>
    </r>
    <r>
      <rPr>
        <b/>
        <sz val="11"/>
        <color theme="1"/>
        <rFont val="宋体"/>
        <family val="3"/>
        <charset val="134"/>
        <scheme val="minor"/>
      </rPr>
      <t>X</t>
    </r>
    <r>
      <rPr>
        <vertAlign val="superscript"/>
        <sz val="11"/>
        <color theme="1"/>
        <rFont val="宋体"/>
        <family val="3"/>
        <charset val="134"/>
        <scheme val="minor"/>
      </rPr>
      <t>T</t>
    </r>
    <r>
      <rPr>
        <b/>
        <sz val="11"/>
        <color theme="1"/>
        <rFont val="宋体"/>
        <family val="3"/>
        <charset val="134"/>
        <scheme val="minor"/>
      </rPr>
      <t>y</t>
    </r>
    <phoneticPr fontId="1" type="noConversion"/>
  </si>
  <si>
    <r>
      <t>步骤5：b</t>
    </r>
    <r>
      <rPr>
        <sz val="11"/>
        <color theme="1"/>
        <rFont val="宋体"/>
        <family val="3"/>
        <charset val="134"/>
        <scheme val="minor"/>
      </rPr>
      <t>（B20:B22）是一个3×1矩阵，表示回归系数的最小二乘估计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</si>
  <si>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步骤1：X</t>
    </r>
    <r>
      <rPr>
        <vertAlign val="superscript"/>
        <sz val="11"/>
        <color theme="1"/>
        <rFont val="宋体"/>
        <family val="3"/>
        <charset val="134"/>
        <scheme val="minor"/>
      </rPr>
      <t>T</t>
    </r>
    <r>
      <rPr>
        <sz val="11"/>
        <color theme="1"/>
        <rFont val="宋体"/>
        <family val="3"/>
        <charset val="134"/>
        <scheme val="minor"/>
      </rPr>
      <t>（A10:F12）是一个3×6矩阵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</si>
  <si>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步骤2：X</t>
    </r>
    <r>
      <rPr>
        <vertAlign val="superscript"/>
        <sz val="11"/>
        <color theme="1"/>
        <rFont val="宋体"/>
        <family val="3"/>
        <charset val="134"/>
        <scheme val="minor"/>
      </rPr>
      <t>T</t>
    </r>
    <r>
      <rPr>
        <b/>
        <sz val="11"/>
        <color theme="1"/>
        <rFont val="宋体"/>
        <family val="3"/>
        <charset val="134"/>
        <scheme val="minor"/>
      </rPr>
      <t>y</t>
    </r>
    <r>
      <rPr>
        <sz val="11"/>
        <color theme="1"/>
        <rFont val="宋体"/>
        <family val="3"/>
        <charset val="134"/>
        <scheme val="minor"/>
      </rPr>
      <t>（G10:G12）是一个3×1矩阵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</si>
  <si>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步骤3：X</t>
    </r>
    <r>
      <rPr>
        <vertAlign val="superscript"/>
        <sz val="11"/>
        <color theme="1"/>
        <rFont val="宋体"/>
        <family val="3"/>
        <charset val="134"/>
        <scheme val="minor"/>
      </rPr>
      <t>T</t>
    </r>
    <r>
      <rPr>
        <b/>
        <sz val="11"/>
        <color theme="1"/>
        <rFont val="宋体"/>
        <family val="3"/>
        <charset val="134"/>
        <scheme val="minor"/>
      </rPr>
      <t>X</t>
    </r>
    <r>
      <rPr>
        <sz val="11"/>
        <color theme="1"/>
        <rFont val="宋体"/>
        <family val="3"/>
        <charset val="134"/>
        <scheme val="minor"/>
      </rPr>
      <t>（A15:C17）是一个3×3矩阵</t>
    </r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</si>
  <si>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步骤4：</t>
    </r>
    <r>
      <rPr>
        <sz val="11"/>
        <color theme="1"/>
        <rFont val="宋体"/>
        <family val="3"/>
        <charset val="134"/>
        <scheme val="minor"/>
      </rPr>
      <t>(</t>
    </r>
    <r>
      <rPr>
        <b/>
        <sz val="11"/>
        <color theme="1"/>
        <rFont val="宋体"/>
        <family val="3"/>
        <charset val="134"/>
        <scheme val="minor"/>
      </rPr>
      <t>X</t>
    </r>
    <r>
      <rPr>
        <vertAlign val="superscript"/>
        <sz val="11"/>
        <color theme="1"/>
        <rFont val="宋体"/>
        <family val="3"/>
        <charset val="134"/>
        <scheme val="minor"/>
      </rPr>
      <t>T</t>
    </r>
    <r>
      <rPr>
        <b/>
        <sz val="11"/>
        <color theme="1"/>
        <rFont val="宋体"/>
        <family val="3"/>
        <charset val="134"/>
        <scheme val="minor"/>
      </rPr>
      <t>X)</t>
    </r>
    <r>
      <rPr>
        <b/>
        <vertAlign val="superscript"/>
        <sz val="11"/>
        <color theme="1"/>
        <rFont val="宋体"/>
        <family val="3"/>
        <charset val="134"/>
        <scheme val="minor"/>
      </rPr>
      <t>-1</t>
    </r>
    <r>
      <rPr>
        <sz val="11"/>
        <color theme="1"/>
        <rFont val="宋体"/>
        <family val="3"/>
        <charset val="134"/>
        <scheme val="minor"/>
      </rPr>
      <t>（E15:G17）是一个3×3矩阵</t>
    </r>
    <phoneticPr fontId="1" type="noConversion"/>
  </si>
  <si>
    <t>bn</t>
    <phoneticPr fontId="1" type="noConversion"/>
  </si>
  <si>
    <t>bn-1</t>
    <phoneticPr fontId="1" type="noConversion"/>
  </si>
  <si>
    <t>…</t>
    <phoneticPr fontId="1" type="noConversion"/>
  </si>
  <si>
    <t>SEn</t>
    <phoneticPr fontId="1" type="noConversion"/>
  </si>
  <si>
    <t>SEn-1</t>
    <phoneticPr fontId="1" type="noConversion"/>
  </si>
  <si>
    <t>SE2</t>
    <phoneticPr fontId="1" type="noConversion"/>
  </si>
  <si>
    <t>SE1</t>
    <phoneticPr fontId="1" type="noConversion"/>
  </si>
  <si>
    <t>SE0</t>
    <phoneticPr fontId="1" type="noConversion"/>
  </si>
  <si>
    <t>R2</t>
    <phoneticPr fontId="1" type="noConversion"/>
  </si>
  <si>
    <t>SEy</t>
    <phoneticPr fontId="1" type="noConversion"/>
  </si>
  <si>
    <t>F</t>
    <phoneticPr fontId="1" type="noConversion"/>
  </si>
  <si>
    <t>df</t>
    <phoneticPr fontId="1" type="noConversion"/>
  </si>
  <si>
    <t>SSreg</t>
    <phoneticPr fontId="1" type="noConversion"/>
  </si>
  <si>
    <t>SSresid</t>
    <phoneticPr fontId="1" type="noConversion"/>
  </si>
  <si>
    <t>回归系数</t>
    <phoneticPr fontId="1" type="noConversion"/>
  </si>
  <si>
    <t>回归系数的标准差</t>
    <phoneticPr fontId="1" type="noConversion"/>
  </si>
  <si>
    <t>判断系数和Y估计值的标准差</t>
    <phoneticPr fontId="1" type="noConversion"/>
  </si>
  <si>
    <t>F统计量和误差自由度</t>
    <phoneticPr fontId="1" type="noConversion"/>
  </si>
  <si>
    <t>回归平方和及剩余平方和</t>
    <phoneticPr fontId="1" type="noConversion"/>
  </si>
  <si>
    <t>P2</t>
    <phoneticPr fontId="1" type="noConversion"/>
  </si>
  <si>
    <t>F1</t>
    <phoneticPr fontId="1" type="noConversion"/>
  </si>
  <si>
    <t>B1</t>
    <phoneticPr fontId="1" type="noConversion"/>
  </si>
  <si>
    <t>B2</t>
    <phoneticPr fontId="1" type="noConversion"/>
  </si>
  <si>
    <t>F2</t>
    <phoneticPr fontId="1" type="noConversion"/>
  </si>
  <si>
    <t>P1</t>
    <phoneticPr fontId="1" type="noConversion"/>
  </si>
  <si>
    <t>群体</t>
    <phoneticPr fontId="1" type="noConversion"/>
  </si>
  <si>
    <t>均值</t>
    <phoneticPr fontId="1" type="noConversion"/>
  </si>
  <si>
    <t>加性效应</t>
    <phoneticPr fontId="1" type="noConversion"/>
  </si>
  <si>
    <t>显性效应</t>
    <phoneticPr fontId="1" type="noConversion"/>
  </si>
  <si>
    <t>总平均</t>
    <phoneticPr fontId="1" type="noConversion"/>
  </si>
  <si>
    <t>最小二乘函数LINEST(B2:B8,C2:E8,FALSE,TRUE)输出结果的解释</t>
    <phoneticPr fontId="1" type="noConversion"/>
  </si>
  <si>
    <t>X</t>
    <phoneticPr fontId="1" type="noConversion"/>
  </si>
  <si>
    <r>
      <t>X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1" type="noConversion"/>
  </si>
  <si>
    <t>Ln(1+X)</t>
    <phoneticPr fontId="1" type="noConversion"/>
  </si>
  <si>
    <t xml:space="preserve"> </t>
    <phoneticPr fontId="1" type="noConversion"/>
  </si>
  <si>
    <t>Ln(1+X)</t>
  </si>
  <si>
    <r>
      <t>X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phoneticPr fontId="1" type="noConversion"/>
  </si>
  <si>
    <t>行平均</t>
    <phoneticPr fontId="1" type="noConversion"/>
  </si>
  <si>
    <t>列平均</t>
    <phoneticPr fontId="1" type="noConversion"/>
  </si>
  <si>
    <t>行平均-总平均</t>
    <phoneticPr fontId="1" type="noConversion"/>
  </si>
  <si>
    <t>列平均-总平均</t>
    <phoneticPr fontId="1" type="noConversion"/>
  </si>
  <si>
    <t>√X+0.5</t>
    <phoneticPr fontId="1" type="noConversion"/>
  </si>
  <si>
    <t xml:space="preserve"> </t>
    <phoneticPr fontId="1" type="noConversion"/>
  </si>
  <si>
    <t>描述统计量</t>
    <phoneticPr fontId="1" type="noConversion"/>
  </si>
  <si>
    <t>2003版函数使用方法</t>
    <phoneticPr fontId="1" type="noConversion"/>
  </si>
  <si>
    <t>本例的结果</t>
    <phoneticPr fontId="1" type="noConversion"/>
  </si>
  <si>
    <t>2007版函数使用方法</t>
    <phoneticPr fontId="1" type="noConversion"/>
  </si>
  <si>
    <t>样本量</t>
    <phoneticPr fontId="1" type="noConversion"/>
  </si>
  <si>
    <t>=COUNT(A2:B21)</t>
    <phoneticPr fontId="1" type="noConversion"/>
  </si>
  <si>
    <t>同2003版</t>
    <phoneticPr fontId="1" type="noConversion"/>
  </si>
  <si>
    <t>最小值</t>
    <phoneticPr fontId="1" type="noConversion"/>
  </si>
  <si>
    <t>=MIN(A2:B21)</t>
    <phoneticPr fontId="1" type="noConversion"/>
  </si>
  <si>
    <t>最大值</t>
    <phoneticPr fontId="1" type="noConversion"/>
  </si>
  <si>
    <t>=MAX(A2:B21)</t>
    <phoneticPr fontId="1" type="noConversion"/>
  </si>
  <si>
    <t>中位数</t>
    <phoneticPr fontId="1" type="noConversion"/>
  </si>
  <si>
    <t>=MEDIAN(A2:B21)</t>
    <phoneticPr fontId="1" type="noConversion"/>
  </si>
  <si>
    <t>均值</t>
    <phoneticPr fontId="1" type="noConversion"/>
  </si>
  <si>
    <t>=AVERGE(A2:B21)</t>
    <phoneticPr fontId="1" type="noConversion"/>
  </si>
  <si>
    <t>方差</t>
    <phoneticPr fontId="1" type="noConversion"/>
  </si>
  <si>
    <t>=VAR(A2:B21)</t>
    <phoneticPr fontId="1" type="noConversion"/>
  </si>
  <si>
    <t>=VAR.S(A2:B21)</t>
    <phoneticPr fontId="1" type="noConversion"/>
  </si>
  <si>
    <t>*</t>
    <phoneticPr fontId="1" type="noConversion"/>
  </si>
  <si>
    <t>标准差</t>
    <phoneticPr fontId="1" type="noConversion"/>
  </si>
  <si>
    <t>=STDEV(A2:B21)</t>
    <phoneticPr fontId="1" type="noConversion"/>
  </si>
  <si>
    <t>=STDEV.S(A2:B21)</t>
    <phoneticPr fontId="1" type="noConversion"/>
  </si>
  <si>
    <t>偏度</t>
    <phoneticPr fontId="1" type="noConversion"/>
  </si>
  <si>
    <t>=SKEW(A2:B21)</t>
    <phoneticPr fontId="1" type="noConversion"/>
  </si>
  <si>
    <t>峰度</t>
    <phoneticPr fontId="1" type="noConversion"/>
  </si>
  <si>
    <t>=KURT(A2:B21)</t>
    <phoneticPr fontId="1" type="noConversion"/>
  </si>
  <si>
    <t>分组</t>
    <phoneticPr fontId="1" type="noConversion"/>
  </si>
  <si>
    <t>组中值</t>
    <phoneticPr fontId="1" type="noConversion"/>
  </si>
  <si>
    <t>频率</t>
    <phoneticPr fontId="1" type="noConversion"/>
  </si>
  <si>
    <t>观测值（A2:B21）</t>
    <phoneticPr fontId="1" type="noConversion"/>
  </si>
  <si>
    <t>次数分布函数Frequency</t>
    <phoneticPr fontId="1" type="noConversion"/>
  </si>
  <si>
    <t>SUMMARY OUTPUT</t>
  </si>
  <si>
    <t>回归统计</t>
  </si>
  <si>
    <t>Multiple R</t>
  </si>
  <si>
    <t>R Square</t>
  </si>
  <si>
    <t>Adjusted R Square</t>
  </si>
  <si>
    <t>标准误差</t>
  </si>
  <si>
    <t>观测值</t>
  </si>
  <si>
    <t>方差分析</t>
  </si>
  <si>
    <t>回归分析</t>
  </si>
  <si>
    <t>残差</t>
  </si>
  <si>
    <t>总计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</si>
  <si>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</si>
  <si>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</si>
  <si>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</si>
  <si>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</si>
  <si>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</si>
  <si>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</si>
  <si>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</si>
  <si>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</si>
  <si>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</si>
  <si>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</si>
  <si>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</si>
  <si>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下限 95.0%</t>
  </si>
  <si>
    <t>上限 95.0%</t>
  </si>
  <si>
    <t>X Variable 1</t>
  </si>
  <si>
    <t>X Variable 2</t>
  </si>
  <si>
    <t>F3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</si>
</sst>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宋体"/>
      <family val="2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2"/>
      <scheme val="minor"/>
    </font>
    <font>
      <vertAlign val="superscript"/>
      <sz val="11"/>
      <color theme="1"/>
      <name val="宋体"/>
      <family val="3"/>
      <charset val="134"/>
      <scheme val="minor"/>
    </font>
    <font>
      <b/>
      <vertAlign val="superscript"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76" fontId="0" fillId="0" borderId="0" xfId="0" applyNumberFormat="1"/>
    <xf numFmtId="0" fontId="0" fillId="0" borderId="0" xfId="0" applyBorder="1"/>
    <xf numFmtId="0" fontId="5" fillId="0" borderId="0" xfId="0" applyFont="1"/>
    <xf numFmtId="0" fontId="5" fillId="0" borderId="0" xfId="0" applyFont="1" applyBorder="1"/>
    <xf numFmtId="0" fontId="0" fillId="0" borderId="0" xfId="0" applyFill="1" applyBorder="1"/>
    <xf numFmtId="0" fontId="4" fillId="0" borderId="0" xfId="0" applyFont="1"/>
    <xf numFmtId="0" fontId="2" fillId="0" borderId="0" xfId="0" applyFont="1"/>
    <xf numFmtId="0" fontId="0" fillId="0" borderId="0" xfId="0" quotePrefix="1"/>
    <xf numFmtId="0" fontId="0" fillId="0" borderId="0" xfId="0" applyFill="1" applyBorder="1" applyAlignment="1"/>
    <xf numFmtId="0" fontId="0" fillId="0" borderId="1" xfId="0" applyFill="1" applyBorder="1" applyAlignment="1"/>
    <xf numFmtId="0" fontId="0" fillId="0" borderId="2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Continuous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B20" sqref="B20"/>
    </sheetView>
  </sheetViews>
  <sheetFormatPr defaultRowHeight="14.4" x14ac:dyDescent="0.25"/>
  <sheetData>
    <row r="1" spans="1:4" ht="16.8" x14ac:dyDescent="0.25">
      <c r="A1" t="s">
        <v>55</v>
      </c>
      <c r="B1" t="s">
        <v>57</v>
      </c>
      <c r="C1" t="s">
        <v>56</v>
      </c>
      <c r="D1" s="7" t="s">
        <v>65</v>
      </c>
    </row>
    <row r="2" spans="1:4" x14ac:dyDescent="0.25">
      <c r="A2">
        <v>1</v>
      </c>
      <c r="B2">
        <f>LN(1+A2)</f>
        <v>0.69314718055994529</v>
      </c>
      <c r="C2">
        <f>A2^2</f>
        <v>1</v>
      </c>
      <c r="D2">
        <f>SQRT(A2+0.5)</f>
        <v>1.2247448713915889</v>
      </c>
    </row>
    <row r="3" spans="1:4" x14ac:dyDescent="0.25">
      <c r="A3">
        <v>2</v>
      </c>
      <c r="B3">
        <f t="shared" ref="B3:B11" si="0">LN(1+A3)</f>
        <v>1.0986122886681098</v>
      </c>
      <c r="C3">
        <f t="shared" ref="C3:C11" si="1">A3^2</f>
        <v>4</v>
      </c>
      <c r="D3">
        <f t="shared" ref="D3:D11" si="2">SQRT(A3+0.5)</f>
        <v>1.5811388300841898</v>
      </c>
    </row>
    <row r="4" spans="1:4" x14ac:dyDescent="0.25">
      <c r="A4">
        <v>3</v>
      </c>
      <c r="B4">
        <f t="shared" si="0"/>
        <v>1.3862943611198906</v>
      </c>
      <c r="C4">
        <f t="shared" si="1"/>
        <v>9</v>
      </c>
      <c r="D4">
        <f t="shared" si="2"/>
        <v>1.8708286933869707</v>
      </c>
    </row>
    <row r="5" spans="1:4" x14ac:dyDescent="0.25">
      <c r="A5">
        <v>4</v>
      </c>
      <c r="B5">
        <f t="shared" si="0"/>
        <v>1.6094379124341003</v>
      </c>
      <c r="C5">
        <f t="shared" si="1"/>
        <v>16</v>
      </c>
      <c r="D5">
        <f t="shared" si="2"/>
        <v>2.1213203435596424</v>
      </c>
    </row>
    <row r="6" spans="1:4" x14ac:dyDescent="0.25">
      <c r="A6">
        <v>5</v>
      </c>
      <c r="B6">
        <f t="shared" si="0"/>
        <v>1.791759469228055</v>
      </c>
      <c r="C6">
        <f t="shared" si="1"/>
        <v>25</v>
      </c>
      <c r="D6">
        <f t="shared" si="2"/>
        <v>2.3452078799117149</v>
      </c>
    </row>
    <row r="7" spans="1:4" x14ac:dyDescent="0.25">
      <c r="A7">
        <v>6</v>
      </c>
      <c r="B7">
        <f t="shared" si="0"/>
        <v>1.9459101490553132</v>
      </c>
      <c r="C7">
        <f t="shared" si="1"/>
        <v>36</v>
      </c>
      <c r="D7">
        <f t="shared" si="2"/>
        <v>2.5495097567963922</v>
      </c>
    </row>
    <row r="8" spans="1:4" x14ac:dyDescent="0.25">
      <c r="A8">
        <v>7</v>
      </c>
      <c r="B8">
        <f t="shared" si="0"/>
        <v>2.0794415416798357</v>
      </c>
      <c r="C8">
        <f t="shared" si="1"/>
        <v>49</v>
      </c>
      <c r="D8">
        <f t="shared" si="2"/>
        <v>2.7386127875258306</v>
      </c>
    </row>
    <row r="9" spans="1:4" x14ac:dyDescent="0.25">
      <c r="A9">
        <v>8</v>
      </c>
      <c r="B9">
        <f t="shared" si="0"/>
        <v>2.1972245773362196</v>
      </c>
      <c r="C9">
        <f t="shared" si="1"/>
        <v>64</v>
      </c>
      <c r="D9">
        <f t="shared" si="2"/>
        <v>2.9154759474226504</v>
      </c>
    </row>
    <row r="10" spans="1:4" x14ac:dyDescent="0.25">
      <c r="A10">
        <v>9</v>
      </c>
      <c r="B10">
        <f t="shared" si="0"/>
        <v>2.3025850929940459</v>
      </c>
      <c r="C10">
        <f t="shared" si="1"/>
        <v>81</v>
      </c>
      <c r="D10">
        <f t="shared" si="2"/>
        <v>3.082207001484488</v>
      </c>
    </row>
    <row r="11" spans="1:4" x14ac:dyDescent="0.25">
      <c r="A11">
        <v>10</v>
      </c>
      <c r="B11">
        <f t="shared" si="0"/>
        <v>2.3978952727983707</v>
      </c>
      <c r="C11">
        <f t="shared" si="1"/>
        <v>100</v>
      </c>
      <c r="D11">
        <f t="shared" si="2"/>
        <v>3.2403703492039302</v>
      </c>
    </row>
    <row r="15" spans="1:4" x14ac:dyDescent="0.25">
      <c r="B15" t="s">
        <v>58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F24" sqref="F24"/>
    </sheetView>
  </sheetViews>
  <sheetFormatPr defaultRowHeight="14.4" x14ac:dyDescent="0.25"/>
  <cols>
    <col min="3" max="3" width="11.6640625" bestFit="1" customWidth="1"/>
    <col min="4" max="4" width="20.44140625" bestFit="1" customWidth="1"/>
    <col min="5" max="5" width="13.88671875" bestFit="1" customWidth="1"/>
    <col min="6" max="6" width="20.44140625" bestFit="1" customWidth="1"/>
    <col min="7" max="7" width="13.88671875" bestFit="1" customWidth="1"/>
  </cols>
  <sheetData>
    <row r="1" spans="1:7" x14ac:dyDescent="0.25">
      <c r="A1" t="s">
        <v>96</v>
      </c>
      <c r="C1" t="s">
        <v>67</v>
      </c>
      <c r="D1" t="s">
        <v>68</v>
      </c>
      <c r="E1" t="s">
        <v>69</v>
      </c>
      <c r="F1" t="s">
        <v>70</v>
      </c>
      <c r="G1" t="s">
        <v>69</v>
      </c>
    </row>
    <row r="2" spans="1:7" x14ac:dyDescent="0.25">
      <c r="A2" s="1">
        <v>5.85</v>
      </c>
      <c r="B2" s="1">
        <v>5.45</v>
      </c>
      <c r="C2" t="s">
        <v>71</v>
      </c>
      <c r="D2" s="8" t="s">
        <v>72</v>
      </c>
      <c r="E2">
        <f>COUNT(A2:B21)</f>
        <v>37</v>
      </c>
      <c r="F2" s="8" t="s">
        <v>73</v>
      </c>
      <c r="G2">
        <f>COUNT(A2:B21)</f>
        <v>37</v>
      </c>
    </row>
    <row r="3" spans="1:7" x14ac:dyDescent="0.25">
      <c r="A3" s="1">
        <v>5.43</v>
      </c>
      <c r="B3" s="1">
        <v>5.92</v>
      </c>
      <c r="C3" t="s">
        <v>74</v>
      </c>
      <c r="D3" s="8" t="s">
        <v>75</v>
      </c>
      <c r="E3">
        <f>MIN(A2:B21)</f>
        <v>5.43</v>
      </c>
      <c r="F3" s="8" t="s">
        <v>73</v>
      </c>
      <c r="G3">
        <f>MIN(A2:B21)</f>
        <v>5.43</v>
      </c>
    </row>
    <row r="4" spans="1:7" x14ac:dyDescent="0.25">
      <c r="A4" s="1">
        <v>5.6</v>
      </c>
      <c r="B4" s="1">
        <v>5.74</v>
      </c>
      <c r="C4" t="s">
        <v>76</v>
      </c>
      <c r="D4" s="8" t="s">
        <v>77</v>
      </c>
      <c r="E4">
        <f>MAX(A2:B21)</f>
        <v>6.4</v>
      </c>
      <c r="F4" s="8" t="s">
        <v>73</v>
      </c>
      <c r="G4">
        <f>MAX(A2:B21)</f>
        <v>6.4</v>
      </c>
    </row>
    <row r="5" spans="1:7" x14ac:dyDescent="0.25">
      <c r="A5" s="1">
        <v>6.4</v>
      </c>
      <c r="B5" s="1">
        <v>5.9399999999999995</v>
      </c>
      <c r="C5" t="s">
        <v>78</v>
      </c>
      <c r="D5" s="8" t="s">
        <v>79</v>
      </c>
      <c r="E5">
        <f>MEDIAN(A2:B21)</f>
        <v>5.85</v>
      </c>
      <c r="F5" s="8" t="s">
        <v>73</v>
      </c>
      <c r="G5">
        <f>MEDIAN(A2:B21)</f>
        <v>5.85</v>
      </c>
    </row>
    <row r="6" spans="1:7" x14ac:dyDescent="0.25">
      <c r="A6" s="1">
        <v>6.08</v>
      </c>
      <c r="B6" s="1">
        <v>6.06</v>
      </c>
      <c r="C6" t="s">
        <v>80</v>
      </c>
      <c r="D6" s="8" t="s">
        <v>81</v>
      </c>
      <c r="E6">
        <f>AVERAGE(A2:B21)</f>
        <v>5.8729729729729714</v>
      </c>
      <c r="F6" s="8" t="s">
        <v>73</v>
      </c>
      <c r="G6">
        <f>AVERAGE(A2:B21)</f>
        <v>5.8729729729729714</v>
      </c>
    </row>
    <row r="7" spans="1:7" x14ac:dyDescent="0.25">
      <c r="A7" s="1">
        <v>6.1</v>
      </c>
      <c r="B7" s="1">
        <v>6.37</v>
      </c>
      <c r="C7" t="s">
        <v>82</v>
      </c>
      <c r="D7" s="8" t="s">
        <v>83</v>
      </c>
      <c r="E7">
        <f>VAR(A2:B21)</f>
        <v>9.3110360360360411E-2</v>
      </c>
      <c r="F7" s="8" t="s">
        <v>84</v>
      </c>
      <c r="G7">
        <f>_xlfn.VAR.S(A2:B21)</f>
        <v>9.3110360360360411E-2</v>
      </c>
    </row>
    <row r="8" spans="1:7" x14ac:dyDescent="0.25">
      <c r="A8" s="1" t="s">
        <v>85</v>
      </c>
      <c r="B8" s="1">
        <v>6.03</v>
      </c>
      <c r="C8" t="s">
        <v>86</v>
      </c>
      <c r="D8" s="8" t="s">
        <v>87</v>
      </c>
      <c r="E8">
        <f>STDEV(A2:B21)</f>
        <v>0.30513990293037785</v>
      </c>
      <c r="F8" s="8" t="s">
        <v>88</v>
      </c>
      <c r="G8">
        <f>_xlfn.STDEV.S(A2:B21)</f>
        <v>0.30513990293037785</v>
      </c>
    </row>
    <row r="9" spans="1:7" x14ac:dyDescent="0.25">
      <c r="A9" s="1">
        <v>5.95</v>
      </c>
      <c r="B9" s="1">
        <v>5.81</v>
      </c>
      <c r="C9" t="s">
        <v>89</v>
      </c>
      <c r="D9" s="8" t="s">
        <v>90</v>
      </c>
      <c r="E9">
        <f>SKEW(A2:B21)</f>
        <v>0.26294919742233785</v>
      </c>
      <c r="F9" s="8" t="s">
        <v>73</v>
      </c>
      <c r="G9">
        <f>SKEW(A2:B21)</f>
        <v>0.26294919742233785</v>
      </c>
    </row>
    <row r="10" spans="1:7" x14ac:dyDescent="0.25">
      <c r="A10" s="1">
        <v>5.51</v>
      </c>
      <c r="B10" s="1">
        <v>5.4799999999999995</v>
      </c>
      <c r="C10" t="s">
        <v>91</v>
      </c>
      <c r="D10" s="8" t="s">
        <v>92</v>
      </c>
      <c r="E10">
        <f>KURT(A2:B21)</f>
        <v>-1.0939198529911227</v>
      </c>
      <c r="F10" s="8" t="s">
        <v>73</v>
      </c>
      <c r="G10">
        <f>KURT(A2:B21)</f>
        <v>-1.0939198529911227</v>
      </c>
    </row>
    <row r="11" spans="1:7" x14ac:dyDescent="0.25">
      <c r="A11" s="1">
        <v>5.4799999999999995</v>
      </c>
      <c r="B11" s="1">
        <v>5.59</v>
      </c>
    </row>
    <row r="12" spans="1:7" x14ac:dyDescent="0.25">
      <c r="A12" s="1">
        <v>5.63</v>
      </c>
      <c r="B12" s="1">
        <v>5.57</v>
      </c>
      <c r="C12" t="s">
        <v>97</v>
      </c>
    </row>
    <row r="13" spans="1:7" x14ac:dyDescent="0.25">
      <c r="A13" s="1">
        <v>6.23</v>
      </c>
      <c r="B13" s="1" t="s">
        <v>85</v>
      </c>
      <c r="C13" t="s">
        <v>93</v>
      </c>
      <c r="D13" t="s">
        <v>94</v>
      </c>
      <c r="E13" t="s">
        <v>95</v>
      </c>
    </row>
    <row r="14" spans="1:7" x14ac:dyDescent="0.25">
      <c r="A14" s="1">
        <v>6.05</v>
      </c>
      <c r="B14" s="1">
        <v>5.65</v>
      </c>
      <c r="C14">
        <v>5.3</v>
      </c>
    </row>
    <row r="15" spans="1:7" x14ac:dyDescent="0.25">
      <c r="A15" s="1">
        <v>5.85</v>
      </c>
      <c r="B15" s="1">
        <v>6.32</v>
      </c>
      <c r="C15">
        <v>5.5</v>
      </c>
      <c r="D15">
        <v>5.4</v>
      </c>
      <c r="E15">
        <f t="array" ref="E15:E20">FREQUENCY(A2:B21,C15:C20)</f>
        <v>5</v>
      </c>
    </row>
    <row r="16" spans="1:7" x14ac:dyDescent="0.25">
      <c r="A16" s="1">
        <v>6.18</v>
      </c>
      <c r="B16" s="1">
        <v>5.6</v>
      </c>
      <c r="C16">
        <v>5.7</v>
      </c>
      <c r="D16">
        <v>5.6</v>
      </c>
      <c r="E16">
        <v>8</v>
      </c>
    </row>
    <row r="17" spans="1:5" x14ac:dyDescent="0.25">
      <c r="A17" s="1">
        <v>5.63</v>
      </c>
      <c r="B17" s="1">
        <v>6.26</v>
      </c>
      <c r="C17">
        <v>5.9</v>
      </c>
      <c r="D17">
        <v>5.8</v>
      </c>
      <c r="E17">
        <v>7</v>
      </c>
    </row>
    <row r="18" spans="1:5" x14ac:dyDescent="0.25">
      <c r="A18" s="1">
        <v>5.81</v>
      </c>
      <c r="B18" s="1">
        <v>6.39</v>
      </c>
      <c r="C18">
        <v>6.1</v>
      </c>
      <c r="D18">
        <v>6</v>
      </c>
      <c r="E18">
        <v>9</v>
      </c>
    </row>
    <row r="19" spans="1:5" x14ac:dyDescent="0.25">
      <c r="A19" s="1">
        <v>5.77</v>
      </c>
      <c r="B19" s="1">
        <v>5.45</v>
      </c>
      <c r="C19">
        <v>6.3</v>
      </c>
      <c r="D19">
        <v>6.2</v>
      </c>
      <c r="E19">
        <v>3</v>
      </c>
    </row>
    <row r="20" spans="1:5" x14ac:dyDescent="0.25">
      <c r="A20" s="1">
        <v>6.38</v>
      </c>
      <c r="B20" s="1" t="s">
        <v>85</v>
      </c>
      <c r="C20">
        <v>6.5</v>
      </c>
      <c r="D20">
        <v>6.4</v>
      </c>
      <c r="E20">
        <v>5</v>
      </c>
    </row>
    <row r="21" spans="1:5" x14ac:dyDescent="0.25">
      <c r="A21" s="1">
        <v>5.95</v>
      </c>
      <c r="B21" s="1">
        <v>5.79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F13" sqref="F13"/>
    </sheetView>
  </sheetViews>
  <sheetFormatPr defaultRowHeight="14.4" x14ac:dyDescent="0.25"/>
  <cols>
    <col min="1" max="1" width="19.33203125" bestFit="1" customWidth="1"/>
    <col min="2" max="2" width="13.88671875" bestFit="1" customWidth="1"/>
    <col min="3" max="5" width="12.77734375" bestFit="1" customWidth="1"/>
    <col min="6" max="6" width="16.109375" bestFit="1" customWidth="1"/>
    <col min="7" max="7" width="12.77734375" bestFit="1" customWidth="1"/>
    <col min="8" max="8" width="13.88671875" bestFit="1" customWidth="1"/>
    <col min="9" max="9" width="12.77734375" bestFit="1" customWidth="1"/>
  </cols>
  <sheetData>
    <row r="1" spans="1:5" x14ac:dyDescent="0.25">
      <c r="A1" t="s">
        <v>49</v>
      </c>
      <c r="B1" s="3" t="s">
        <v>50</v>
      </c>
      <c r="C1" s="3" t="s">
        <v>53</v>
      </c>
      <c r="D1" s="3" t="s">
        <v>51</v>
      </c>
      <c r="E1" s="3" t="s">
        <v>52</v>
      </c>
    </row>
    <row r="2" spans="1:5" x14ac:dyDescent="0.25">
      <c r="A2" t="s">
        <v>48</v>
      </c>
      <c r="B2" s="1">
        <v>116.3</v>
      </c>
      <c r="C2">
        <v>1</v>
      </c>
      <c r="D2">
        <v>1</v>
      </c>
      <c r="E2">
        <v>0</v>
      </c>
    </row>
    <row r="3" spans="1:5" x14ac:dyDescent="0.25">
      <c r="A3" t="s">
        <v>43</v>
      </c>
      <c r="B3" s="1">
        <v>98.45</v>
      </c>
      <c r="C3">
        <v>1</v>
      </c>
      <c r="D3">
        <v>-1</v>
      </c>
      <c r="E3">
        <v>0</v>
      </c>
    </row>
    <row r="4" spans="1:5" x14ac:dyDescent="0.25">
      <c r="A4" t="s">
        <v>44</v>
      </c>
      <c r="B4" s="1">
        <v>117.68</v>
      </c>
      <c r="C4">
        <v>1</v>
      </c>
      <c r="D4">
        <v>0</v>
      </c>
      <c r="E4">
        <v>1</v>
      </c>
    </row>
    <row r="5" spans="1:5" x14ac:dyDescent="0.25">
      <c r="A5" t="s">
        <v>45</v>
      </c>
      <c r="B5" s="1">
        <v>116</v>
      </c>
      <c r="C5">
        <v>1</v>
      </c>
      <c r="D5">
        <v>0.5</v>
      </c>
      <c r="E5">
        <v>0.5</v>
      </c>
    </row>
    <row r="6" spans="1:5" x14ac:dyDescent="0.25">
      <c r="A6" t="s">
        <v>46</v>
      </c>
      <c r="B6" s="1">
        <v>109.16</v>
      </c>
      <c r="C6">
        <v>1</v>
      </c>
      <c r="D6">
        <v>-0.5</v>
      </c>
      <c r="E6">
        <v>0.5</v>
      </c>
    </row>
    <row r="7" spans="1:5" x14ac:dyDescent="0.25">
      <c r="A7" t="s">
        <v>47</v>
      </c>
      <c r="B7" s="1">
        <v>111.78</v>
      </c>
      <c r="C7">
        <v>1</v>
      </c>
      <c r="D7">
        <v>0</v>
      </c>
      <c r="E7">
        <v>0.5</v>
      </c>
    </row>
    <row r="8" spans="1:5" x14ac:dyDescent="0.25">
      <c r="A8" t="s">
        <v>47</v>
      </c>
      <c r="B8" s="1">
        <v>101.52</v>
      </c>
      <c r="C8">
        <v>1</v>
      </c>
      <c r="D8">
        <v>0</v>
      </c>
      <c r="E8">
        <v>0.25</v>
      </c>
    </row>
    <row r="10" spans="1:5" x14ac:dyDescent="0.25">
      <c r="A10" t="s">
        <v>98</v>
      </c>
    </row>
    <row r="11" spans="1:5" ht="15" thickBot="1" x14ac:dyDescent="0.3"/>
    <row r="12" spans="1:5" x14ac:dyDescent="0.25">
      <c r="A12" s="12" t="s">
        <v>99</v>
      </c>
      <c r="B12" s="12"/>
    </row>
    <row r="13" spans="1:5" x14ac:dyDescent="0.25">
      <c r="A13" s="9" t="s">
        <v>100</v>
      </c>
      <c r="B13" s="9">
        <v>0.90875900442742974</v>
      </c>
    </row>
    <row r="14" spans="1:5" x14ac:dyDescent="0.25">
      <c r="A14" s="9" t="s">
        <v>101</v>
      </c>
      <c r="B14" s="9">
        <v>0.82584292812793336</v>
      </c>
    </row>
    <row r="15" spans="1:5" x14ac:dyDescent="0.25">
      <c r="A15" s="9" t="s">
        <v>102</v>
      </c>
      <c r="B15" s="9">
        <v>0.73876439219190004</v>
      </c>
    </row>
    <row r="16" spans="1:5" x14ac:dyDescent="0.25">
      <c r="A16" s="9" t="s">
        <v>103</v>
      </c>
      <c r="B16" s="9">
        <v>3.8686503365940528</v>
      </c>
    </row>
    <row r="17" spans="1:9" ht="15" thickBot="1" x14ac:dyDescent="0.3">
      <c r="A17" s="10" t="s">
        <v>104</v>
      </c>
      <c r="B17" s="10">
        <v>7</v>
      </c>
    </row>
    <row r="19" spans="1:9" ht="15" thickBot="1" x14ac:dyDescent="0.3">
      <c r="A19" t="s">
        <v>105</v>
      </c>
    </row>
    <row r="20" spans="1:9" x14ac:dyDescent="0.25">
      <c r="A20" s="11"/>
      <c r="B20" s="11" t="s">
        <v>110</v>
      </c>
      <c r="C20" s="11" t="s">
        <v>111</v>
      </c>
      <c r="D20" s="11" t="s">
        <v>112</v>
      </c>
      <c r="E20" s="11" t="s">
        <v>113</v>
      </c>
      <c r="F20" s="11" t="s">
        <v>114</v>
      </c>
    </row>
    <row r="21" spans="1:9" x14ac:dyDescent="0.25">
      <c r="A21" s="9" t="s">
        <v>106</v>
      </c>
      <c r="B21" s="9">
        <v>2</v>
      </c>
      <c r="C21" s="9">
        <v>283.88032114982576</v>
      </c>
      <c r="D21" s="9">
        <v>141.94016057491288</v>
      </c>
      <c r="E21" s="9">
        <v>9.4838862327059115</v>
      </c>
      <c r="F21" s="9">
        <v>3.0330685683052187E-2</v>
      </c>
    </row>
    <row r="22" spans="1:9" x14ac:dyDescent="0.25">
      <c r="A22" s="9" t="s">
        <v>107</v>
      </c>
      <c r="B22" s="9">
        <v>4</v>
      </c>
      <c r="C22" s="9">
        <v>59.865821707317117</v>
      </c>
      <c r="D22" s="9">
        <v>14.966455426829279</v>
      </c>
      <c r="E22" s="9"/>
      <c r="F22" s="9"/>
    </row>
    <row r="23" spans="1:9" ht="15" thickBot="1" x14ac:dyDescent="0.3">
      <c r="A23" s="10" t="s">
        <v>108</v>
      </c>
      <c r="B23" s="10">
        <v>6</v>
      </c>
      <c r="C23" s="10">
        <v>343.7461428571429</v>
      </c>
      <c r="D23" s="10"/>
      <c r="E23" s="10"/>
      <c r="F23" s="10"/>
    </row>
    <row r="24" spans="1:9" ht="15" thickBot="1" x14ac:dyDescent="0.3"/>
    <row r="25" spans="1:9" x14ac:dyDescent="0.25">
      <c r="A25" s="11"/>
      <c r="B25" s="11" t="s">
        <v>115</v>
      </c>
      <c r="C25" s="11" t="s">
        <v>103</v>
      </c>
      <c r="D25" s="11" t="s">
        <v>116</v>
      </c>
      <c r="E25" s="11" t="s">
        <v>117</v>
      </c>
      <c r="F25" s="11" t="s">
        <v>118</v>
      </c>
      <c r="G25" s="11" t="s">
        <v>119</v>
      </c>
      <c r="H25" s="11" t="s">
        <v>120</v>
      </c>
      <c r="I25" s="11" t="s">
        <v>121</v>
      </c>
    </row>
    <row r="26" spans="1:9" x14ac:dyDescent="0.25">
      <c r="A26" s="9" t="s">
        <v>109</v>
      </c>
      <c r="B26" s="9">
        <v>105.46939024390244</v>
      </c>
      <c r="C26" s="9">
        <v>2.3006552814627725</v>
      </c>
      <c r="D26" s="9">
        <v>45.843195672862507</v>
      </c>
      <c r="E26" s="9">
        <v>1.3541765992788822E-6</v>
      </c>
      <c r="F26" s="9">
        <v>99.081747148937666</v>
      </c>
      <c r="G26" s="9">
        <v>111.85703333886721</v>
      </c>
      <c r="H26" s="9">
        <v>99.081747148937666</v>
      </c>
      <c r="I26" s="9">
        <v>111.85703333886721</v>
      </c>
    </row>
    <row r="27" spans="1:9" x14ac:dyDescent="0.25">
      <c r="A27" s="9" t="s">
        <v>122</v>
      </c>
      <c r="B27" s="9">
        <v>8.5080000000000009</v>
      </c>
      <c r="C27" s="9">
        <v>2.4467493068828512</v>
      </c>
      <c r="D27" s="9">
        <v>3.4772667457456681</v>
      </c>
      <c r="E27" s="9">
        <v>2.5415049939801794E-2</v>
      </c>
      <c r="F27" s="9">
        <v>1.7147348632590154</v>
      </c>
      <c r="G27" s="9">
        <v>15.301265136740987</v>
      </c>
      <c r="H27" s="9">
        <v>1.7147348632590154</v>
      </c>
      <c r="I27" s="9">
        <v>15.301265136740987</v>
      </c>
    </row>
    <row r="28" spans="1:9" ht="15" thickBot="1" x14ac:dyDescent="0.3">
      <c r="A28" s="10" t="s">
        <v>123</v>
      </c>
      <c r="B28" s="10">
        <v>11.856097560975616</v>
      </c>
      <c r="C28" s="10">
        <v>4.5212816656407844</v>
      </c>
      <c r="D28" s="10">
        <v>2.6222868730066824</v>
      </c>
      <c r="E28" s="10">
        <v>5.8658499002841612E-2</v>
      </c>
      <c r="F28" s="10">
        <v>-0.69699278881326521</v>
      </c>
      <c r="G28" s="10">
        <v>24.409187910764498</v>
      </c>
      <c r="H28" s="10">
        <v>-0.69699278881326521</v>
      </c>
      <c r="I28" s="10">
        <v>24.409187910764498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>
      <selection activeCell="F27" sqref="F27"/>
    </sheetView>
  </sheetViews>
  <sheetFormatPr defaultRowHeight="14.4" x14ac:dyDescent="0.25"/>
  <cols>
    <col min="1" max="1" width="7.5546875" bestFit="1" customWidth="1"/>
  </cols>
  <sheetData>
    <row r="1" spans="1:5" ht="16.8" x14ac:dyDescent="0.25">
      <c r="A1" t="s">
        <v>55</v>
      </c>
      <c r="B1" t="s">
        <v>59</v>
      </c>
      <c r="C1" t="s">
        <v>60</v>
      </c>
      <c r="D1" s="7" t="s">
        <v>65</v>
      </c>
      <c r="E1" t="s">
        <v>61</v>
      </c>
    </row>
    <row r="2" spans="1:5" x14ac:dyDescent="0.25">
      <c r="A2">
        <v>1</v>
      </c>
      <c r="B2">
        <v>0.69314718055994529</v>
      </c>
      <c r="C2">
        <v>1</v>
      </c>
      <c r="D2">
        <v>1.2247448713915889</v>
      </c>
      <c r="E2">
        <f>AVERAGE(B2:D2)</f>
        <v>0.97263068398384478</v>
      </c>
    </row>
    <row r="3" spans="1:5" x14ac:dyDescent="0.25">
      <c r="A3">
        <v>2</v>
      </c>
      <c r="B3">
        <v>1.0986122886681098</v>
      </c>
      <c r="C3">
        <v>4</v>
      </c>
      <c r="D3">
        <v>1.5811388300841898</v>
      </c>
      <c r="E3">
        <f t="shared" ref="E3:E11" si="0">AVERAGE(B3:D3)</f>
        <v>2.2265837062507665</v>
      </c>
    </row>
    <row r="4" spans="1:5" x14ac:dyDescent="0.25">
      <c r="A4">
        <v>3</v>
      </c>
      <c r="B4">
        <v>1.3862943611198906</v>
      </c>
      <c r="C4">
        <v>9</v>
      </c>
      <c r="D4">
        <v>1.8708286933869707</v>
      </c>
      <c r="E4">
        <f t="shared" si="0"/>
        <v>4.0857076848356204</v>
      </c>
    </row>
    <row r="5" spans="1:5" x14ac:dyDescent="0.25">
      <c r="A5">
        <v>4</v>
      </c>
      <c r="B5">
        <v>1.6094379124341003</v>
      </c>
      <c r="C5">
        <v>16</v>
      </c>
      <c r="D5">
        <v>2.1213203435596424</v>
      </c>
      <c r="E5">
        <f t="shared" si="0"/>
        <v>6.5769194186645805</v>
      </c>
    </row>
    <row r="6" spans="1:5" x14ac:dyDescent="0.25">
      <c r="A6">
        <v>5</v>
      </c>
      <c r="B6">
        <v>1.791759469228055</v>
      </c>
      <c r="C6">
        <v>25</v>
      </c>
      <c r="D6">
        <v>2.3452078799117149</v>
      </c>
      <c r="E6">
        <f t="shared" si="0"/>
        <v>9.7123224497132572</v>
      </c>
    </row>
    <row r="7" spans="1:5" x14ac:dyDescent="0.25">
      <c r="A7">
        <v>6</v>
      </c>
      <c r="B7">
        <v>1.9459101490553132</v>
      </c>
      <c r="C7">
        <v>36</v>
      </c>
      <c r="D7">
        <v>2.5495097567963922</v>
      </c>
      <c r="E7">
        <f t="shared" si="0"/>
        <v>13.498473301950568</v>
      </c>
    </row>
    <row r="8" spans="1:5" x14ac:dyDescent="0.25">
      <c r="A8">
        <v>7</v>
      </c>
      <c r="B8">
        <v>2.0794415416798357</v>
      </c>
      <c r="C8">
        <v>49</v>
      </c>
      <c r="D8">
        <v>2.7386127875258306</v>
      </c>
      <c r="E8">
        <f t="shared" si="0"/>
        <v>17.939351443068556</v>
      </c>
    </row>
    <row r="9" spans="1:5" x14ac:dyDescent="0.25">
      <c r="A9">
        <v>8</v>
      </c>
      <c r="B9">
        <v>2.1972245773362196</v>
      </c>
      <c r="C9">
        <v>64</v>
      </c>
      <c r="D9">
        <v>2.9154759474226504</v>
      </c>
      <c r="E9">
        <f t="shared" si="0"/>
        <v>23.037566841586287</v>
      </c>
    </row>
    <row r="10" spans="1:5" x14ac:dyDescent="0.25">
      <c r="A10">
        <v>9</v>
      </c>
      <c r="B10">
        <v>2.3025850929940459</v>
      </c>
      <c r="C10">
        <v>81</v>
      </c>
      <c r="D10">
        <v>3.082207001484488</v>
      </c>
      <c r="E10">
        <f t="shared" si="0"/>
        <v>28.794930698159515</v>
      </c>
    </row>
    <row r="11" spans="1:5" x14ac:dyDescent="0.25">
      <c r="A11">
        <v>10</v>
      </c>
      <c r="B11">
        <v>2.3978952727983707</v>
      </c>
      <c r="C11">
        <v>100</v>
      </c>
      <c r="D11">
        <v>3.2403703492039302</v>
      </c>
      <c r="E11">
        <f t="shared" si="0"/>
        <v>35.212755207334098</v>
      </c>
    </row>
    <row r="12" spans="1:5" x14ac:dyDescent="0.25">
      <c r="A12" t="s">
        <v>62</v>
      </c>
      <c r="B12">
        <f>AVERAGE(B2:B11)</f>
        <v>1.7502307845873886</v>
      </c>
      <c r="C12">
        <f>AVERAGE(C2:C11)</f>
        <v>38.5</v>
      </c>
      <c r="D12">
        <f>AVERAGE(D2:D11)</f>
        <v>2.3669416460767394</v>
      </c>
      <c r="E12">
        <f>AVERAGE(B2:D11)</f>
        <v>14.205724143554711</v>
      </c>
    </row>
  </sheetData>
  <phoneticPr fontId="1" type="noConversion"/>
  <pageMargins left="0.7" right="0.7" top="0.75" bottom="0.75" header="0.3" footer="0.3"/>
  <ignoredErrors>
    <ignoredError sqref="E3:E1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E2" sqref="E2"/>
    </sheetView>
  </sheetViews>
  <sheetFormatPr defaultRowHeight="14.4" x14ac:dyDescent="0.25"/>
  <cols>
    <col min="1" max="1" width="15" bestFit="1" customWidth="1"/>
    <col min="6" max="6" width="15" bestFit="1" customWidth="1"/>
  </cols>
  <sheetData>
    <row r="1" spans="1:6" ht="16.8" x14ac:dyDescent="0.25">
      <c r="A1" t="s">
        <v>55</v>
      </c>
      <c r="B1" t="s">
        <v>59</v>
      </c>
      <c r="C1" t="s">
        <v>60</v>
      </c>
      <c r="D1" s="7" t="s">
        <v>65</v>
      </c>
      <c r="E1" t="s">
        <v>61</v>
      </c>
      <c r="F1" t="s">
        <v>63</v>
      </c>
    </row>
    <row r="2" spans="1:6" x14ac:dyDescent="0.25">
      <c r="A2">
        <v>1</v>
      </c>
      <c r="B2">
        <v>0.69314718055994529</v>
      </c>
      <c r="C2">
        <v>1</v>
      </c>
      <c r="D2">
        <v>1.2247448713915889</v>
      </c>
      <c r="E2">
        <f>AVERAGE(B2:D2)</f>
        <v>0.97263068398384478</v>
      </c>
      <c r="F2">
        <f>E2-$E$12</f>
        <v>-13.233093459570867</v>
      </c>
    </row>
    <row r="3" spans="1:6" x14ac:dyDescent="0.25">
      <c r="A3">
        <v>2</v>
      </c>
      <c r="B3">
        <v>1.0986122886681098</v>
      </c>
      <c r="C3">
        <v>4</v>
      </c>
      <c r="D3">
        <v>1.5811388300841898</v>
      </c>
      <c r="E3">
        <f t="shared" ref="E3:E11" si="0">AVERAGE(B3:D3)</f>
        <v>2.2265837062507665</v>
      </c>
      <c r="F3">
        <f t="shared" ref="F3:F10" si="1">E3-$E$12</f>
        <v>-11.979140437303945</v>
      </c>
    </row>
    <row r="4" spans="1:6" x14ac:dyDescent="0.25">
      <c r="A4">
        <v>3</v>
      </c>
      <c r="B4">
        <v>1.3862943611198906</v>
      </c>
      <c r="C4">
        <v>9</v>
      </c>
      <c r="D4">
        <v>1.8708286933869707</v>
      </c>
      <c r="E4">
        <f t="shared" si="0"/>
        <v>4.0857076848356204</v>
      </c>
      <c r="F4">
        <f t="shared" si="1"/>
        <v>-10.120016458719091</v>
      </c>
    </row>
    <row r="5" spans="1:6" x14ac:dyDescent="0.25">
      <c r="A5">
        <v>4</v>
      </c>
      <c r="B5">
        <v>1.6094379124341003</v>
      </c>
      <c r="C5">
        <v>16</v>
      </c>
      <c r="D5">
        <v>2.1213203435596424</v>
      </c>
      <c r="E5">
        <f t="shared" si="0"/>
        <v>6.5769194186645805</v>
      </c>
      <c r="F5">
        <f t="shared" si="1"/>
        <v>-7.6288047248901307</v>
      </c>
    </row>
    <row r="6" spans="1:6" x14ac:dyDescent="0.25">
      <c r="A6">
        <v>5</v>
      </c>
      <c r="B6">
        <v>1.791759469228055</v>
      </c>
      <c r="C6">
        <v>25</v>
      </c>
      <c r="D6">
        <v>2.3452078799117149</v>
      </c>
      <c r="E6">
        <f t="shared" si="0"/>
        <v>9.7123224497132572</v>
      </c>
      <c r="F6">
        <f t="shared" si="1"/>
        <v>-4.493401693841454</v>
      </c>
    </row>
    <row r="7" spans="1:6" x14ac:dyDescent="0.25">
      <c r="A7">
        <v>6</v>
      </c>
      <c r="B7">
        <v>1.9459101490553132</v>
      </c>
      <c r="C7">
        <v>36</v>
      </c>
      <c r="D7">
        <v>2.5495097567963922</v>
      </c>
      <c r="E7">
        <f t="shared" si="0"/>
        <v>13.498473301950568</v>
      </c>
      <c r="F7">
        <f t="shared" si="1"/>
        <v>-0.70725084160414298</v>
      </c>
    </row>
    <row r="8" spans="1:6" x14ac:dyDescent="0.25">
      <c r="A8">
        <v>7</v>
      </c>
      <c r="B8">
        <v>2.0794415416798357</v>
      </c>
      <c r="C8">
        <v>49</v>
      </c>
      <c r="D8">
        <v>2.7386127875258306</v>
      </c>
      <c r="E8">
        <f t="shared" si="0"/>
        <v>17.939351443068556</v>
      </c>
      <c r="F8">
        <f t="shared" si="1"/>
        <v>3.7336272995138451</v>
      </c>
    </row>
    <row r="9" spans="1:6" x14ac:dyDescent="0.25">
      <c r="A9">
        <v>8</v>
      </c>
      <c r="B9">
        <v>2.1972245773362196</v>
      </c>
      <c r="C9">
        <v>64</v>
      </c>
      <c r="D9">
        <v>2.9154759474226504</v>
      </c>
      <c r="E9">
        <f t="shared" si="0"/>
        <v>23.037566841586287</v>
      </c>
      <c r="F9">
        <f t="shared" si="1"/>
        <v>8.8318426980315756</v>
      </c>
    </row>
    <row r="10" spans="1:6" x14ac:dyDescent="0.25">
      <c r="A10">
        <v>9</v>
      </c>
      <c r="B10">
        <v>2.3025850929940459</v>
      </c>
      <c r="C10">
        <v>81</v>
      </c>
      <c r="D10">
        <v>3.082207001484488</v>
      </c>
      <c r="E10">
        <f t="shared" si="0"/>
        <v>28.794930698159515</v>
      </c>
      <c r="F10">
        <f t="shared" si="1"/>
        <v>14.589206554604804</v>
      </c>
    </row>
    <row r="11" spans="1:6" x14ac:dyDescent="0.25">
      <c r="A11">
        <v>10</v>
      </c>
      <c r="B11">
        <v>2.3978952727983707</v>
      </c>
      <c r="C11">
        <v>100</v>
      </c>
      <c r="D11">
        <v>3.2403703492039302</v>
      </c>
      <c r="E11">
        <f t="shared" si="0"/>
        <v>35.212755207334098</v>
      </c>
      <c r="F11">
        <f>E11-$E$12</f>
        <v>21.007031063779387</v>
      </c>
    </row>
    <row r="12" spans="1:6" x14ac:dyDescent="0.25">
      <c r="A12" t="s">
        <v>62</v>
      </c>
      <c r="B12">
        <f>AVERAGE(B2:B11)</f>
        <v>1.7502307845873886</v>
      </c>
      <c r="C12">
        <f>AVERAGE(C2:C11)</f>
        <v>38.5</v>
      </c>
      <c r="D12">
        <f>AVERAGE(D2:D11)</f>
        <v>2.3669416460767394</v>
      </c>
      <c r="E12">
        <f>AVERAGE(B2:D11)</f>
        <v>14.205724143554711</v>
      </c>
    </row>
    <row r="13" spans="1:6" x14ac:dyDescent="0.25">
      <c r="A13" t="s">
        <v>64</v>
      </c>
      <c r="B13">
        <f>B12-$E$12</f>
        <v>-12.455493358967322</v>
      </c>
      <c r="C13">
        <f t="shared" ref="C13:D13" si="2">C12-$E$12</f>
        <v>24.294275856445289</v>
      </c>
      <c r="D13">
        <f t="shared" si="2"/>
        <v>-11.838782497477972</v>
      </c>
    </row>
    <row r="15" spans="1:6" x14ac:dyDescent="0.25">
      <c r="A15">
        <v>1</v>
      </c>
      <c r="B15">
        <f>B2-$E2-B$12-$E$12</f>
        <v>-16.235438431565999</v>
      </c>
      <c r="C15">
        <f t="shared" ref="C15:D15" si="3">C2-$E2-C$12-$E$12</f>
        <v>-52.678354827538556</v>
      </c>
      <c r="D15">
        <f t="shared" si="3"/>
        <v>-16.320551602223706</v>
      </c>
      <c r="E15" t="s">
        <v>66</v>
      </c>
    </row>
    <row r="16" spans="1:6" x14ac:dyDescent="0.25">
      <c r="A16">
        <v>2</v>
      </c>
      <c r="B16">
        <f t="shared" ref="B16:D16" si="4">B3-$E3-B$12-$E$12</f>
        <v>-17.083926345724755</v>
      </c>
      <c r="C16">
        <f t="shared" si="4"/>
        <v>-50.932307849805476</v>
      </c>
      <c r="D16">
        <f t="shared" si="4"/>
        <v>-17.218110665798029</v>
      </c>
    </row>
    <row r="17" spans="1:4" x14ac:dyDescent="0.25">
      <c r="A17">
        <v>3</v>
      </c>
      <c r="B17">
        <f t="shared" ref="B17:D17" si="5">B4-$E4-B$12-$E$12</f>
        <v>-18.65536825185783</v>
      </c>
      <c r="C17">
        <f t="shared" si="5"/>
        <v>-47.79143182839033</v>
      </c>
      <c r="D17">
        <f t="shared" si="5"/>
        <v>-18.787544781080101</v>
      </c>
    </row>
    <row r="18" spans="1:4" x14ac:dyDescent="0.25">
      <c r="A18">
        <v>4</v>
      </c>
      <c r="B18">
        <f t="shared" ref="B18:D18" si="6">B5-$E5-B$12-$E$12</f>
        <v>-20.923436434372579</v>
      </c>
      <c r="C18">
        <f t="shared" si="6"/>
        <v>-43.282643562219292</v>
      </c>
      <c r="D18">
        <f t="shared" si="6"/>
        <v>-21.028264864736389</v>
      </c>
    </row>
    <row r="19" spans="1:4" x14ac:dyDescent="0.25">
      <c r="A19">
        <v>5</v>
      </c>
      <c r="B19">
        <f t="shared" ref="B19:D19" si="7">B6-$E6-B$12-$E$12</f>
        <v>-23.876517908627303</v>
      </c>
      <c r="C19">
        <f t="shared" si="7"/>
        <v>-37.418046593267967</v>
      </c>
      <c r="D19">
        <f t="shared" si="7"/>
        <v>-23.939780359432994</v>
      </c>
    </row>
    <row r="20" spans="1:4" x14ac:dyDescent="0.25">
      <c r="A20">
        <v>6</v>
      </c>
      <c r="B20">
        <f t="shared" ref="B20:D20" si="8">B7-$E7-B$12-$E$12</f>
        <v>-27.508518081037355</v>
      </c>
      <c r="C20">
        <f t="shared" si="8"/>
        <v>-30.20419744550528</v>
      </c>
      <c r="D20">
        <f t="shared" si="8"/>
        <v>-27.521629334785626</v>
      </c>
    </row>
    <row r="21" spans="1:4" x14ac:dyDescent="0.25">
      <c r="A21">
        <v>7</v>
      </c>
      <c r="B21">
        <f t="shared" ref="B21:D21" si="9">B8-$E8-B$12-$E$12</f>
        <v>-31.81586482953082</v>
      </c>
      <c r="C21">
        <f t="shared" si="9"/>
        <v>-21.645075586623268</v>
      </c>
      <c r="D21">
        <f t="shared" si="9"/>
        <v>-31.773404445174176</v>
      </c>
    </row>
    <row r="22" spans="1:4" x14ac:dyDescent="0.25">
      <c r="A22">
        <v>8</v>
      </c>
      <c r="B22">
        <f t="shared" ref="B22:D22" si="10">B9-$E9-B$12-$E$12</f>
        <v>-36.796297192392167</v>
      </c>
      <c r="C22">
        <f t="shared" si="10"/>
        <v>-11.743290985140995</v>
      </c>
      <c r="D22">
        <f t="shared" si="10"/>
        <v>-36.694756683795092</v>
      </c>
    </row>
    <row r="23" spans="1:4" x14ac:dyDescent="0.25">
      <c r="A23">
        <v>9</v>
      </c>
      <c r="B23">
        <f t="shared" ref="B23:D23" si="11">B10-$E10-B$12-$E$12</f>
        <v>-42.448300533307567</v>
      </c>
      <c r="C23">
        <f t="shared" si="11"/>
        <v>-0.5006548417142298</v>
      </c>
      <c r="D23">
        <f t="shared" si="11"/>
        <v>-42.285389486306478</v>
      </c>
    </row>
    <row r="24" spans="1:4" x14ac:dyDescent="0.25">
      <c r="A24">
        <v>10</v>
      </c>
      <c r="B24">
        <f t="shared" ref="B24:C24" si="12">B11-$E11-B$12-$E$12</f>
        <v>-48.770814862677824</v>
      </c>
      <c r="C24">
        <f t="shared" si="12"/>
        <v>12.081520649111191</v>
      </c>
      <c r="D24">
        <f>D11-$E11-D$12-$E$12</f>
        <v>-48.54505064776162</v>
      </c>
    </row>
  </sheetData>
  <phoneticPr fontId="1" type="noConversion"/>
  <pageMargins left="0.7" right="0.7" top="0.75" bottom="0.75" header="0.3" footer="0.3"/>
  <ignoredErrors>
    <ignoredError sqref="E3:E1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H18" sqref="H18"/>
    </sheetView>
  </sheetViews>
  <sheetFormatPr defaultRowHeight="14.4" x14ac:dyDescent="0.25"/>
  <cols>
    <col min="1" max="16384" width="8.88671875" style="2"/>
  </cols>
  <sheetData>
    <row r="1" spans="1:7" x14ac:dyDescent="0.25">
      <c r="A1" s="2" t="s">
        <v>0</v>
      </c>
      <c r="E1" s="4" t="s">
        <v>4</v>
      </c>
    </row>
    <row r="2" spans="1:7" x14ac:dyDescent="0.25">
      <c r="A2" s="2">
        <v>1</v>
      </c>
      <c r="B2" s="2">
        <v>1</v>
      </c>
      <c r="C2" s="2">
        <v>0</v>
      </c>
      <c r="E2" s="2">
        <f t="array" ref="E2:G5">A2:C5+A8:C11</f>
        <v>2</v>
      </c>
      <c r="F2" s="2">
        <v>3</v>
      </c>
      <c r="G2" s="2">
        <v>3</v>
      </c>
    </row>
    <row r="3" spans="1:7" x14ac:dyDescent="0.25">
      <c r="A3" s="2">
        <v>1</v>
      </c>
      <c r="B3" s="2">
        <v>0</v>
      </c>
      <c r="C3" s="2">
        <v>1</v>
      </c>
      <c r="E3" s="2">
        <v>4</v>
      </c>
      <c r="F3" s="2">
        <v>-2</v>
      </c>
      <c r="G3" s="2">
        <v>2</v>
      </c>
    </row>
    <row r="4" spans="1:7" x14ac:dyDescent="0.25">
      <c r="A4" s="2">
        <v>-1</v>
      </c>
      <c r="B4" s="2">
        <v>1</v>
      </c>
      <c r="C4" s="2">
        <v>1</v>
      </c>
      <c r="E4" s="2">
        <v>-1</v>
      </c>
      <c r="F4" s="2">
        <v>2</v>
      </c>
      <c r="G4" s="2">
        <v>2</v>
      </c>
    </row>
    <row r="5" spans="1:7" x14ac:dyDescent="0.25">
      <c r="A5" s="2">
        <v>1</v>
      </c>
      <c r="B5" s="2">
        <v>-1</v>
      </c>
      <c r="C5" s="2">
        <v>0</v>
      </c>
      <c r="E5" s="2">
        <v>1</v>
      </c>
      <c r="F5" s="2">
        <v>-2</v>
      </c>
      <c r="G5" s="2">
        <v>0</v>
      </c>
    </row>
    <row r="7" spans="1:7" x14ac:dyDescent="0.25">
      <c r="A7" s="2" t="s">
        <v>1</v>
      </c>
      <c r="E7" s="4" t="s">
        <v>5</v>
      </c>
    </row>
    <row r="8" spans="1:7" x14ac:dyDescent="0.25">
      <c r="A8" s="2">
        <v>1</v>
      </c>
      <c r="B8" s="2">
        <v>2</v>
      </c>
      <c r="C8" s="2">
        <v>3</v>
      </c>
      <c r="E8" s="2">
        <f t="array" ref="E8:G11">A2:C5-A8:C11</f>
        <v>0</v>
      </c>
      <c r="F8" s="2">
        <v>-1</v>
      </c>
      <c r="G8" s="2">
        <v>-3</v>
      </c>
    </row>
    <row r="9" spans="1:7" x14ac:dyDescent="0.25">
      <c r="A9" s="2">
        <v>3</v>
      </c>
      <c r="B9" s="2">
        <v>-2</v>
      </c>
      <c r="C9" s="2">
        <v>1</v>
      </c>
      <c r="E9" s="2">
        <v>-2</v>
      </c>
      <c r="F9" s="2">
        <v>2</v>
      </c>
      <c r="G9" s="2">
        <v>0</v>
      </c>
    </row>
    <row r="10" spans="1:7" x14ac:dyDescent="0.25">
      <c r="A10" s="2">
        <v>0</v>
      </c>
      <c r="B10" s="2">
        <v>1</v>
      </c>
      <c r="C10" s="2">
        <v>1</v>
      </c>
      <c r="E10" s="2">
        <v>-1</v>
      </c>
      <c r="F10" s="2">
        <v>0</v>
      </c>
      <c r="G10" s="2">
        <v>0</v>
      </c>
    </row>
    <row r="11" spans="1:7" x14ac:dyDescent="0.25">
      <c r="A11" s="2">
        <v>0</v>
      </c>
      <c r="B11" s="2">
        <v>-1</v>
      </c>
      <c r="C11" s="2">
        <v>0</v>
      </c>
      <c r="E11" s="2">
        <v>1</v>
      </c>
      <c r="F11" s="2">
        <v>0</v>
      </c>
      <c r="G11" s="2">
        <v>0</v>
      </c>
    </row>
    <row r="18" spans="6:6" x14ac:dyDescent="0.25">
      <c r="F18" s="2">
        <f>SQRT(2)</f>
        <v>1.4142135623730951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F26" sqref="F26"/>
    </sheetView>
  </sheetViews>
  <sheetFormatPr defaultRowHeight="14.4" x14ac:dyDescent="0.25"/>
  <cols>
    <col min="1" max="16384" width="8.88671875" style="2"/>
  </cols>
  <sheetData>
    <row r="1" spans="1:5" x14ac:dyDescent="0.25">
      <c r="A1" s="2" t="s">
        <v>0</v>
      </c>
    </row>
    <row r="2" spans="1:5" x14ac:dyDescent="0.25">
      <c r="A2" s="2">
        <v>1</v>
      </c>
      <c r="B2" s="2">
        <v>1</v>
      </c>
      <c r="C2" s="2">
        <v>0</v>
      </c>
    </row>
    <row r="3" spans="1:5" x14ac:dyDescent="0.25">
      <c r="A3" s="2">
        <v>1</v>
      </c>
      <c r="B3" s="2">
        <v>0</v>
      </c>
      <c r="C3" s="2">
        <v>1</v>
      </c>
    </row>
    <row r="4" spans="1:5" x14ac:dyDescent="0.25">
      <c r="A4" s="2">
        <v>-1</v>
      </c>
      <c r="B4" s="2">
        <v>1</v>
      </c>
      <c r="C4" s="2">
        <v>1</v>
      </c>
    </row>
    <row r="5" spans="1:5" x14ac:dyDescent="0.25">
      <c r="A5" s="2">
        <v>1</v>
      </c>
      <c r="B5" s="2">
        <v>-1</v>
      </c>
      <c r="C5" s="2">
        <v>0</v>
      </c>
    </row>
    <row r="7" spans="1:5" x14ac:dyDescent="0.25">
      <c r="A7" s="2" t="s">
        <v>2</v>
      </c>
    </row>
    <row r="8" spans="1:5" x14ac:dyDescent="0.25">
      <c r="A8" s="2">
        <v>1</v>
      </c>
      <c r="B8" s="2">
        <v>2</v>
      </c>
      <c r="C8" s="2">
        <v>3</v>
      </c>
      <c r="D8" s="5">
        <v>0</v>
      </c>
      <c r="E8" s="5">
        <v>5</v>
      </c>
    </row>
    <row r="9" spans="1:5" x14ac:dyDescent="0.25">
      <c r="A9" s="2">
        <v>3</v>
      </c>
      <c r="B9" s="2">
        <v>-2</v>
      </c>
      <c r="C9" s="2">
        <v>1</v>
      </c>
      <c r="D9" s="5">
        <v>2</v>
      </c>
      <c r="E9" s="5">
        <v>-4</v>
      </c>
    </row>
    <row r="10" spans="1:5" x14ac:dyDescent="0.25">
      <c r="A10" s="2">
        <v>0</v>
      </c>
      <c r="B10" s="2">
        <v>1</v>
      </c>
      <c r="C10" s="2">
        <v>1</v>
      </c>
      <c r="D10" s="5">
        <v>1</v>
      </c>
      <c r="E10" s="5">
        <v>3</v>
      </c>
    </row>
    <row r="12" spans="1:5" x14ac:dyDescent="0.25">
      <c r="A12" s="4" t="s">
        <v>3</v>
      </c>
    </row>
    <row r="13" spans="1:5" x14ac:dyDescent="0.25">
      <c r="A13" s="2">
        <f t="array" ref="A13:E16">MMULT(A2:C5,A8:E10)</f>
        <v>4</v>
      </c>
      <c r="B13" s="2">
        <v>0</v>
      </c>
      <c r="C13" s="2">
        <v>4</v>
      </c>
      <c r="D13" s="2">
        <v>2</v>
      </c>
      <c r="E13" s="2">
        <v>1</v>
      </c>
    </row>
    <row r="14" spans="1:5" x14ac:dyDescent="0.25">
      <c r="A14" s="2">
        <v>1</v>
      </c>
      <c r="B14" s="2">
        <v>3</v>
      </c>
      <c r="C14" s="2">
        <v>4</v>
      </c>
      <c r="D14" s="2">
        <v>1</v>
      </c>
      <c r="E14" s="2">
        <v>8</v>
      </c>
    </row>
    <row r="15" spans="1:5" x14ac:dyDescent="0.25">
      <c r="A15" s="2">
        <v>2</v>
      </c>
      <c r="B15" s="2">
        <v>-3</v>
      </c>
      <c r="C15" s="2">
        <v>-1</v>
      </c>
      <c r="D15" s="2">
        <v>3</v>
      </c>
      <c r="E15" s="2">
        <v>-6</v>
      </c>
    </row>
    <row r="16" spans="1:5" x14ac:dyDescent="0.25">
      <c r="A16" s="2">
        <v>-2</v>
      </c>
      <c r="B16" s="2">
        <v>4</v>
      </c>
      <c r="C16" s="2">
        <v>2</v>
      </c>
      <c r="D16" s="2">
        <v>-2</v>
      </c>
      <c r="E16" s="2">
        <v>9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>
      <selection activeCell="G28" sqref="G28"/>
    </sheetView>
  </sheetViews>
  <sheetFormatPr defaultRowHeight="14.4" x14ac:dyDescent="0.25"/>
  <cols>
    <col min="1" max="16384" width="8.88671875" style="2"/>
  </cols>
  <sheetData>
    <row r="1" spans="1:5" x14ac:dyDescent="0.25">
      <c r="A1" s="2" t="s">
        <v>6</v>
      </c>
    </row>
    <row r="2" spans="1:5" x14ac:dyDescent="0.25">
      <c r="A2" s="2">
        <v>1</v>
      </c>
      <c r="B2" s="2">
        <v>1</v>
      </c>
      <c r="C2" s="2">
        <v>0</v>
      </c>
      <c r="D2" s="5">
        <v>2</v>
      </c>
    </row>
    <row r="3" spans="1:5" x14ac:dyDescent="0.25">
      <c r="A3" s="2">
        <v>1</v>
      </c>
      <c r="B3" s="2">
        <v>0</v>
      </c>
      <c r="C3" s="2">
        <v>1</v>
      </c>
      <c r="D3" s="5">
        <v>1</v>
      </c>
    </row>
    <row r="4" spans="1:5" x14ac:dyDescent="0.25">
      <c r="A4" s="2">
        <v>-1</v>
      </c>
      <c r="B4" s="2">
        <v>1</v>
      </c>
      <c r="C4" s="2">
        <v>1</v>
      </c>
      <c r="D4" s="5">
        <v>5</v>
      </c>
    </row>
    <row r="6" spans="1:5" x14ac:dyDescent="0.25">
      <c r="A6" s="4" t="s">
        <v>7</v>
      </c>
    </row>
    <row r="7" spans="1:5" x14ac:dyDescent="0.25">
      <c r="A7" s="2">
        <f t="array" ref="A7:C10">TRANSPOSE(A2:D4)</f>
        <v>1</v>
      </c>
      <c r="B7" s="2">
        <v>1</v>
      </c>
      <c r="C7" s="2">
        <v>-1</v>
      </c>
    </row>
    <row r="8" spans="1:5" x14ac:dyDescent="0.25">
      <c r="A8" s="2">
        <v>1</v>
      </c>
      <c r="B8" s="2">
        <v>0</v>
      </c>
      <c r="C8" s="2">
        <v>1</v>
      </c>
      <c r="D8" s="5"/>
      <c r="E8" s="5"/>
    </row>
    <row r="9" spans="1:5" x14ac:dyDescent="0.25">
      <c r="A9" s="2">
        <v>0</v>
      </c>
      <c r="B9" s="2">
        <v>1</v>
      </c>
      <c r="C9" s="2">
        <v>1</v>
      </c>
      <c r="D9" s="5"/>
      <c r="E9" s="5"/>
    </row>
    <row r="10" spans="1:5" x14ac:dyDescent="0.25">
      <c r="A10" s="2">
        <v>2</v>
      </c>
      <c r="B10" s="2">
        <v>1</v>
      </c>
      <c r="C10" s="2">
        <v>5</v>
      </c>
      <c r="D10" s="5"/>
      <c r="E10" s="5"/>
    </row>
    <row r="12" spans="1:5" x14ac:dyDescent="0.25">
      <c r="A12" s="4"/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A11" sqref="A11:E15"/>
    </sheetView>
  </sheetViews>
  <sheetFormatPr defaultRowHeight="14.4" x14ac:dyDescent="0.25"/>
  <cols>
    <col min="1" max="16384" width="8.88671875" style="2"/>
  </cols>
  <sheetData>
    <row r="1" spans="1:5" x14ac:dyDescent="0.25">
      <c r="A1" s="2" t="s">
        <v>8</v>
      </c>
    </row>
    <row r="2" spans="1:5" x14ac:dyDescent="0.25">
      <c r="A2" s="2">
        <v>2</v>
      </c>
      <c r="B2" s="2">
        <v>1</v>
      </c>
      <c r="C2" s="2">
        <v>0</v>
      </c>
      <c r="D2" s="5">
        <v>2</v>
      </c>
      <c r="E2" s="5">
        <v>4</v>
      </c>
    </row>
    <row r="3" spans="1:5" x14ac:dyDescent="0.25">
      <c r="A3" s="2">
        <v>1</v>
      </c>
      <c r="B3" s="2">
        <v>0</v>
      </c>
      <c r="C3" s="2">
        <v>1</v>
      </c>
      <c r="D3" s="5">
        <v>1</v>
      </c>
      <c r="E3" s="5">
        <v>1</v>
      </c>
    </row>
    <row r="4" spans="1:5" x14ac:dyDescent="0.25">
      <c r="A4" s="2">
        <v>-1</v>
      </c>
      <c r="B4" s="2">
        <v>1</v>
      </c>
      <c r="C4" s="2">
        <v>1</v>
      </c>
      <c r="D4" s="5">
        <v>5</v>
      </c>
      <c r="E4" s="5">
        <v>7</v>
      </c>
    </row>
    <row r="5" spans="1:5" x14ac:dyDescent="0.25">
      <c r="A5" s="5">
        <v>6</v>
      </c>
      <c r="B5" s="5">
        <v>8</v>
      </c>
      <c r="C5" s="5">
        <v>3</v>
      </c>
      <c r="D5" s="5">
        <v>4</v>
      </c>
      <c r="E5" s="5">
        <v>0</v>
      </c>
    </row>
    <row r="6" spans="1:5" x14ac:dyDescent="0.25">
      <c r="A6" s="5">
        <v>-3</v>
      </c>
      <c r="B6" s="5">
        <v>11</v>
      </c>
      <c r="C6" s="5">
        <v>0</v>
      </c>
      <c r="D6" s="5">
        <v>2</v>
      </c>
      <c r="E6" s="5">
        <v>5</v>
      </c>
    </row>
    <row r="8" spans="1:5" x14ac:dyDescent="0.25">
      <c r="A8" s="4" t="s">
        <v>10</v>
      </c>
      <c r="E8" s="2">
        <f>MDETERM(A2:E6)</f>
        <v>966.00000000000045</v>
      </c>
    </row>
    <row r="10" spans="1:5" x14ac:dyDescent="0.25">
      <c r="A10" s="4" t="s">
        <v>9</v>
      </c>
    </row>
    <row r="11" spans="1:5" x14ac:dyDescent="0.25">
      <c r="A11" s="2">
        <f t="array" ref="A11:E15">MINVERSE(A2:E6)</f>
        <v>0.25983436853002068</v>
      </c>
      <c r="B11" s="2">
        <v>1.0351966873704359E-3</v>
      </c>
      <c r="C11" s="2">
        <v>-0.11904761904761903</v>
      </c>
      <c r="D11" s="2">
        <v>3.9337474120082851E-2</v>
      </c>
      <c r="E11" s="2">
        <v>-4.1407867494824058E-2</v>
      </c>
    </row>
    <row r="12" spans="1:5" x14ac:dyDescent="0.25">
      <c r="A12" s="2">
        <v>8.2815734989648039E-3</v>
      </c>
      <c r="B12" s="2">
        <v>-5.1759834368530051E-2</v>
      </c>
      <c r="C12" s="2">
        <v>-4.7619047619047623E-2</v>
      </c>
      <c r="D12" s="5">
        <v>3.3126293995859223E-2</v>
      </c>
      <c r="E12" s="5">
        <v>7.0393374741200831E-2</v>
      </c>
    </row>
    <row r="13" spans="1:5" x14ac:dyDescent="0.25">
      <c r="A13" s="2">
        <v>-0.27950310559006214</v>
      </c>
      <c r="B13" s="2">
        <v>1.4968944099378878</v>
      </c>
      <c r="C13" s="2">
        <v>-0.14285714285714271</v>
      </c>
      <c r="D13" s="5">
        <v>-0.1180124223602485</v>
      </c>
      <c r="E13" s="5">
        <v>0.12422360248447196</v>
      </c>
    </row>
    <row r="14" spans="1:5" x14ac:dyDescent="0.25">
      <c r="A14" s="2">
        <v>-0.196687370600414</v>
      </c>
      <c r="B14" s="2">
        <v>-1.0207039337474115</v>
      </c>
      <c r="C14" s="2">
        <v>0.38095238095238082</v>
      </c>
      <c r="D14" s="5">
        <v>0.21325051759834363</v>
      </c>
      <c r="E14" s="5">
        <v>-0.17184265010351957</v>
      </c>
    </row>
    <row r="15" spans="1:5" x14ac:dyDescent="0.25">
      <c r="A15" s="2">
        <v>0.21635610766045543</v>
      </c>
      <c r="B15" s="2">
        <v>0.52277432712215299</v>
      </c>
      <c r="C15" s="2">
        <v>-0.119047619047619</v>
      </c>
      <c r="D15" s="2">
        <v>-0.13457556935817802</v>
      </c>
      <c r="E15" s="2">
        <v>8.9026915113871591E-2</v>
      </c>
    </row>
    <row r="16" spans="1:5" x14ac:dyDescent="0.25">
      <c r="A16" s="4"/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H27" sqref="H27"/>
    </sheetView>
  </sheetViews>
  <sheetFormatPr defaultRowHeight="14.4" x14ac:dyDescent="0.25"/>
  <sheetData>
    <row r="1" spans="1:7" x14ac:dyDescent="0.25">
      <c r="A1" s="6" t="s">
        <v>14</v>
      </c>
      <c r="B1" s="3" t="s">
        <v>15</v>
      </c>
      <c r="F1" s="3" t="s">
        <v>16</v>
      </c>
    </row>
    <row r="2" spans="1:7" x14ac:dyDescent="0.25">
      <c r="A2" s="1">
        <v>116.3</v>
      </c>
      <c r="B2">
        <v>1</v>
      </c>
      <c r="C2">
        <v>1</v>
      </c>
      <c r="D2">
        <v>0</v>
      </c>
      <c r="F2" s="3" t="s">
        <v>17</v>
      </c>
    </row>
    <row r="3" spans="1:7" ht="16.8" x14ac:dyDescent="0.25">
      <c r="A3" s="1">
        <v>98.45</v>
      </c>
      <c r="B3">
        <v>1</v>
      </c>
      <c r="C3">
        <v>-1</v>
      </c>
      <c r="D3">
        <v>0</v>
      </c>
      <c r="F3" s="3" t="s">
        <v>18</v>
      </c>
    </row>
    <row r="4" spans="1:7" x14ac:dyDescent="0.25">
      <c r="A4" s="1">
        <v>117.68</v>
      </c>
      <c r="B4">
        <v>1</v>
      </c>
      <c r="C4">
        <v>0</v>
      </c>
      <c r="D4">
        <v>1</v>
      </c>
    </row>
    <row r="5" spans="1:7" x14ac:dyDescent="0.25">
      <c r="A5" s="1">
        <v>116</v>
      </c>
      <c r="B5">
        <v>1</v>
      </c>
      <c r="C5">
        <v>0.5</v>
      </c>
      <c r="D5">
        <v>0.5</v>
      </c>
    </row>
    <row r="6" spans="1:7" x14ac:dyDescent="0.25">
      <c r="A6" s="1">
        <v>109.16</v>
      </c>
      <c r="B6">
        <v>1</v>
      </c>
      <c r="C6">
        <v>-0.5</v>
      </c>
      <c r="D6">
        <v>0.5</v>
      </c>
    </row>
    <row r="7" spans="1:7" x14ac:dyDescent="0.25">
      <c r="A7" s="1">
        <v>111.78</v>
      </c>
      <c r="B7">
        <v>1</v>
      </c>
      <c r="C7">
        <v>0</v>
      </c>
      <c r="D7">
        <v>0.5</v>
      </c>
    </row>
    <row r="9" spans="1:7" ht="16.8" x14ac:dyDescent="0.25">
      <c r="A9" s="3" t="s">
        <v>20</v>
      </c>
      <c r="G9" s="3" t="s">
        <v>21</v>
      </c>
    </row>
    <row r="10" spans="1:7" x14ac:dyDescent="0.25">
      <c r="A10">
        <f t="array" ref="A10:F12">TRANSPOSE(B2:D7)</f>
        <v>1</v>
      </c>
      <c r="B10">
        <v>1</v>
      </c>
      <c r="C10">
        <v>1</v>
      </c>
      <c r="D10">
        <v>1</v>
      </c>
      <c r="E10">
        <v>1</v>
      </c>
      <c r="F10">
        <v>1</v>
      </c>
      <c r="G10">
        <f t="array" ref="G10:G12">MMULT(A10:F12,A2:A7)</f>
        <v>669.37</v>
      </c>
    </row>
    <row r="11" spans="1:7" x14ac:dyDescent="0.25">
      <c r="A11">
        <v>1</v>
      </c>
      <c r="B11">
        <v>-1</v>
      </c>
      <c r="C11">
        <v>0</v>
      </c>
      <c r="D11">
        <v>0.5</v>
      </c>
      <c r="E11">
        <v>-0.5</v>
      </c>
      <c r="F11">
        <v>0</v>
      </c>
      <c r="G11">
        <v>21.269999999999996</v>
      </c>
    </row>
    <row r="12" spans="1:7" x14ac:dyDescent="0.25">
      <c r="A12">
        <v>0</v>
      </c>
      <c r="B12">
        <v>0</v>
      </c>
      <c r="C12">
        <v>1</v>
      </c>
      <c r="D12">
        <v>0.5</v>
      </c>
      <c r="E12">
        <v>0.5</v>
      </c>
      <c r="F12">
        <v>0.5</v>
      </c>
      <c r="G12">
        <v>286.14999999999998</v>
      </c>
    </row>
    <row r="14" spans="1:7" ht="16.8" x14ac:dyDescent="0.25">
      <c r="A14" s="3" t="s">
        <v>22</v>
      </c>
      <c r="E14" s="3" t="s">
        <v>23</v>
      </c>
    </row>
    <row r="15" spans="1:7" x14ac:dyDescent="0.25">
      <c r="A15">
        <f t="array" ref="A15:C17">MMULT(A10:F12,B2:D7)</f>
        <v>6</v>
      </c>
      <c r="B15">
        <v>0</v>
      </c>
      <c r="C15">
        <v>2.5</v>
      </c>
      <c r="E15">
        <f t="array" ref="E15:G17">MINVERSE(A15:C17)</f>
        <v>0.41176470588235298</v>
      </c>
      <c r="F15">
        <v>0</v>
      </c>
      <c r="G15">
        <v>-0.58823529411764708</v>
      </c>
    </row>
    <row r="16" spans="1:7" x14ac:dyDescent="0.25">
      <c r="A16">
        <v>0</v>
      </c>
      <c r="B16">
        <v>2.5</v>
      </c>
      <c r="C16">
        <v>0</v>
      </c>
      <c r="E16">
        <v>0</v>
      </c>
      <c r="F16">
        <v>0.4</v>
      </c>
      <c r="G16">
        <v>0</v>
      </c>
    </row>
    <row r="17" spans="1:7" x14ac:dyDescent="0.25">
      <c r="A17">
        <v>2.5</v>
      </c>
      <c r="B17">
        <v>0</v>
      </c>
      <c r="C17">
        <v>1.75</v>
      </c>
      <c r="E17">
        <v>-0.58823529411764719</v>
      </c>
      <c r="F17">
        <v>0</v>
      </c>
      <c r="G17">
        <v>1.411764705882353</v>
      </c>
    </row>
    <row r="19" spans="1:7" x14ac:dyDescent="0.25">
      <c r="A19" s="6" t="s">
        <v>19</v>
      </c>
    </row>
    <row r="20" spans="1:7" x14ac:dyDescent="0.25">
      <c r="A20" t="s">
        <v>11</v>
      </c>
      <c r="B20">
        <f t="array" ref="B20:B22">MMULT(E15:G17,G10:G12)</f>
        <v>107.29941176470589</v>
      </c>
    </row>
    <row r="21" spans="1:7" x14ac:dyDescent="0.25">
      <c r="A21" t="s">
        <v>12</v>
      </c>
      <c r="B21">
        <v>8.5079999999999991</v>
      </c>
    </row>
    <row r="22" spans="1:7" x14ac:dyDescent="0.25">
      <c r="A22" t="s">
        <v>13</v>
      </c>
      <c r="B22">
        <v>10.229411764705787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abSelected="1" workbookViewId="0">
      <selection activeCell="I18" sqref="I18"/>
    </sheetView>
  </sheetViews>
  <sheetFormatPr defaultRowHeight="14.4" x14ac:dyDescent="0.25"/>
  <sheetData>
    <row r="1" spans="1:9" x14ac:dyDescent="0.25">
      <c r="A1" t="s">
        <v>49</v>
      </c>
      <c r="B1" s="3" t="s">
        <v>50</v>
      </c>
      <c r="C1" s="3" t="s">
        <v>53</v>
      </c>
      <c r="D1" s="3" t="s">
        <v>51</v>
      </c>
      <c r="E1" s="3" t="s">
        <v>52</v>
      </c>
    </row>
    <row r="2" spans="1:9" x14ac:dyDescent="0.25">
      <c r="A2" t="s">
        <v>48</v>
      </c>
      <c r="B2" s="1">
        <v>116.3</v>
      </c>
      <c r="C2">
        <v>1</v>
      </c>
      <c r="D2">
        <v>1</v>
      </c>
      <c r="E2">
        <v>0</v>
      </c>
    </row>
    <row r="3" spans="1:9" x14ac:dyDescent="0.25">
      <c r="A3" t="s">
        <v>43</v>
      </c>
      <c r="B3" s="1">
        <v>98.45</v>
      </c>
      <c r="C3">
        <v>1</v>
      </c>
      <c r="D3">
        <v>-1</v>
      </c>
      <c r="E3">
        <v>0</v>
      </c>
    </row>
    <row r="4" spans="1:9" x14ac:dyDescent="0.25">
      <c r="A4" t="s">
        <v>44</v>
      </c>
      <c r="B4" s="1">
        <v>117.68</v>
      </c>
      <c r="C4">
        <v>1</v>
      </c>
      <c r="D4">
        <v>0</v>
      </c>
      <c r="E4">
        <v>1</v>
      </c>
    </row>
    <row r="5" spans="1:9" x14ac:dyDescent="0.25">
      <c r="A5" t="s">
        <v>45</v>
      </c>
      <c r="B5" s="1">
        <v>116</v>
      </c>
      <c r="C5">
        <v>1</v>
      </c>
      <c r="D5">
        <v>0.5</v>
      </c>
      <c r="E5">
        <v>0.5</v>
      </c>
    </row>
    <row r="6" spans="1:9" x14ac:dyDescent="0.25">
      <c r="A6" t="s">
        <v>46</v>
      </c>
      <c r="B6" s="1">
        <v>109.16</v>
      </c>
      <c r="C6">
        <v>1</v>
      </c>
      <c r="D6">
        <v>-0.5</v>
      </c>
      <c r="E6">
        <v>0.5</v>
      </c>
    </row>
    <row r="7" spans="1:9" x14ac:dyDescent="0.25">
      <c r="A7" t="s">
        <v>47</v>
      </c>
      <c r="B7" s="1">
        <v>111.78</v>
      </c>
      <c r="C7">
        <v>1</v>
      </c>
      <c r="D7">
        <v>0</v>
      </c>
      <c r="E7">
        <v>0.5</v>
      </c>
    </row>
    <row r="8" spans="1:9" x14ac:dyDescent="0.25">
      <c r="A8" t="s">
        <v>124</v>
      </c>
      <c r="B8" s="1">
        <v>101.52</v>
      </c>
      <c r="C8">
        <v>1</v>
      </c>
      <c r="D8">
        <v>0</v>
      </c>
      <c r="E8">
        <v>0.25</v>
      </c>
    </row>
    <row r="10" spans="1:9" x14ac:dyDescent="0.25">
      <c r="A10" t="s">
        <v>54</v>
      </c>
    </row>
    <row r="11" spans="1:9" x14ac:dyDescent="0.25">
      <c r="A11" t="s">
        <v>38</v>
      </c>
      <c r="D11" t="s">
        <v>24</v>
      </c>
      <c r="E11" t="s">
        <v>25</v>
      </c>
      <c r="F11" t="s">
        <v>26</v>
      </c>
      <c r="G11" t="s">
        <v>13</v>
      </c>
      <c r="H11" t="s">
        <v>12</v>
      </c>
      <c r="I11" t="s">
        <v>11</v>
      </c>
    </row>
    <row r="12" spans="1:9" x14ac:dyDescent="0.25">
      <c r="A12" t="s">
        <v>39</v>
      </c>
      <c r="D12" t="s">
        <v>27</v>
      </c>
      <c r="E12" t="s">
        <v>28</v>
      </c>
      <c r="G12" t="s">
        <v>29</v>
      </c>
      <c r="H12" t="s">
        <v>30</v>
      </c>
      <c r="I12" t="s">
        <v>31</v>
      </c>
    </row>
    <row r="13" spans="1:9" x14ac:dyDescent="0.25">
      <c r="A13" t="s">
        <v>40</v>
      </c>
      <c r="D13" t="s">
        <v>32</v>
      </c>
      <c r="E13" t="s">
        <v>33</v>
      </c>
    </row>
    <row r="14" spans="1:9" x14ac:dyDescent="0.25">
      <c r="A14" t="s">
        <v>41</v>
      </c>
      <c r="D14" t="s">
        <v>34</v>
      </c>
      <c r="E14" t="s">
        <v>35</v>
      </c>
    </row>
    <row r="15" spans="1:9" x14ac:dyDescent="0.25">
      <c r="A15" t="s">
        <v>42</v>
      </c>
      <c r="D15" t="s">
        <v>36</v>
      </c>
      <c r="E15" t="s">
        <v>37</v>
      </c>
    </row>
    <row r="17" spans="1:6" x14ac:dyDescent="0.25">
      <c r="D17" s="3" t="s">
        <v>52</v>
      </c>
      <c r="E17" s="3" t="s">
        <v>51</v>
      </c>
      <c r="F17" s="3" t="s">
        <v>53</v>
      </c>
    </row>
    <row r="18" spans="1:6" x14ac:dyDescent="0.25">
      <c r="D18" t="s">
        <v>13</v>
      </c>
      <c r="E18" t="s">
        <v>12</v>
      </c>
      <c r="F18" t="s">
        <v>11</v>
      </c>
    </row>
    <row r="19" spans="1:6" x14ac:dyDescent="0.25">
      <c r="A19" t="s">
        <v>38</v>
      </c>
      <c r="D19">
        <f t="array" ref="D19:F23">LINEST(B2:B8,D2:E8,TRUE,TRUE)</f>
        <v>11.856097560975616</v>
      </c>
      <c r="E19">
        <v>8.5080000000000009</v>
      </c>
      <c r="F19">
        <v>105.46939024390244</v>
      </c>
    </row>
    <row r="20" spans="1:6" x14ac:dyDescent="0.25">
      <c r="A20" t="s">
        <v>39</v>
      </c>
      <c r="D20">
        <v>4.5212816656407844</v>
      </c>
      <c r="E20">
        <v>2.4467493068828512</v>
      </c>
      <c r="F20">
        <v>2.3006552814627725</v>
      </c>
    </row>
    <row r="21" spans="1:6" x14ac:dyDescent="0.25">
      <c r="A21" t="s">
        <v>40</v>
      </c>
      <c r="D21">
        <v>0.82584292812793336</v>
      </c>
      <c r="E21">
        <v>3.8686503365940528</v>
      </c>
      <c r="F21" t="e">
        <v>#N/A</v>
      </c>
    </row>
    <row r="22" spans="1:6" x14ac:dyDescent="0.25">
      <c r="A22" t="s">
        <v>41</v>
      </c>
      <c r="D22">
        <v>9.4838862327059115</v>
      </c>
      <c r="E22">
        <v>4</v>
      </c>
      <c r="F22" t="e">
        <v>#N/A</v>
      </c>
    </row>
    <row r="23" spans="1:6" x14ac:dyDescent="0.25">
      <c r="A23" t="s">
        <v>42</v>
      </c>
      <c r="D23">
        <v>283.88032114982576</v>
      </c>
      <c r="E23">
        <v>59.865821707317117</v>
      </c>
      <c r="F23" t="e">
        <v>#N/A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公式</vt:lpstr>
      <vt:lpstr>行列平均</vt:lpstr>
      <vt:lpstr>$的使用</vt:lpstr>
      <vt:lpstr>矩阵加减</vt:lpstr>
      <vt:lpstr>矩阵乘法</vt:lpstr>
      <vt:lpstr>矩阵转置</vt:lpstr>
      <vt:lpstr>矩阵求逆</vt:lpstr>
      <vt:lpstr>最小二乘估计</vt:lpstr>
      <vt:lpstr>LINEST</vt:lpstr>
      <vt:lpstr>描述统计量</vt:lpstr>
      <vt:lpstr>数据分析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2016-10-24T03:18:41Z</dcterms:modified>
</cp:coreProperties>
</file>